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stvo\Desktop\MARTINA\RAČUNOVODSTVO\"/>
    </mc:Choice>
  </mc:AlternateContent>
  <bookViews>
    <workbookView xWindow="0" yWindow="0" windowWidth="15345" windowHeight="4575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62913"/>
</workbook>
</file>

<file path=xl/calcChain.xml><?xml version="1.0" encoding="utf-8"?>
<calcChain xmlns="http://schemas.openxmlformats.org/spreadsheetml/2006/main">
  <c r="G87" i="19" l="1"/>
  <c r="G86" i="19" s="1"/>
  <c r="G85" i="19" s="1"/>
  <c r="E86" i="19"/>
  <c r="E85" i="19" s="1"/>
  <c r="F86" i="19"/>
  <c r="F85" i="19" s="1"/>
  <c r="H86" i="19"/>
  <c r="H85" i="19" s="1"/>
  <c r="I86" i="19"/>
  <c r="I85" i="19" s="1"/>
  <c r="J86" i="19"/>
  <c r="K86" i="19"/>
  <c r="K85" i="19" s="1"/>
  <c r="L86" i="19"/>
  <c r="L85" i="19" s="1"/>
  <c r="M86" i="19"/>
  <c r="M85" i="19" s="1"/>
  <c r="N86" i="19"/>
  <c r="O86" i="19"/>
  <c r="O85" i="19" s="1"/>
  <c r="J85" i="19"/>
  <c r="N85" i="19"/>
  <c r="D87" i="19" l="1"/>
  <c r="D86" i="19" s="1"/>
  <c r="D85" i="19" s="1"/>
  <c r="D11" i="15"/>
  <c r="E11" i="15"/>
  <c r="G11" i="15"/>
  <c r="H11" i="15"/>
  <c r="I11" i="15"/>
  <c r="J11" i="15"/>
  <c r="K11" i="15"/>
  <c r="L11" i="15"/>
  <c r="M11" i="15"/>
  <c r="N11" i="15"/>
  <c r="F37" i="15"/>
  <c r="C37" i="15" s="1"/>
  <c r="F36" i="15"/>
  <c r="C36" i="15" s="1"/>
  <c r="F35" i="15"/>
  <c r="C35" i="15" s="1"/>
  <c r="D34" i="15"/>
  <c r="E34" i="15"/>
  <c r="G34" i="15"/>
  <c r="H34" i="15"/>
  <c r="I34" i="15"/>
  <c r="J34" i="15"/>
  <c r="K34" i="15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 s="1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1" i="15"/>
  <c r="D28" i="15"/>
  <c r="D25" i="15"/>
  <c r="D22" i="15"/>
  <c r="D19" i="15"/>
  <c r="D14" i="15"/>
  <c r="D10" i="15" s="1"/>
  <c r="D38" i="15" l="1"/>
  <c r="D54" i="15"/>
  <c r="D68" i="15"/>
  <c r="D119" i="15"/>
  <c r="D79" i="15"/>
  <c r="D112" i="15"/>
  <c r="D61" i="15"/>
  <c r="D73" i="15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E169" i="19"/>
  <c r="D111" i="15"/>
  <c r="D134" i="15" s="1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E137" i="19"/>
  <c r="E93" i="19"/>
  <c r="E21" i="19"/>
  <c r="E11" i="19"/>
  <c r="E84" i="19" l="1"/>
  <c r="D136" i="15"/>
  <c r="E10" i="19"/>
  <c r="E9" i="19" s="1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N196" i="19"/>
  <c r="N195" i="19" s="1"/>
  <c r="M196" i="19"/>
  <c r="M195" i="19" s="1"/>
  <c r="L196" i="19"/>
  <c r="L195" i="19" s="1"/>
  <c r="K196" i="19"/>
  <c r="K195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N170" i="19"/>
  <c r="M170" i="19"/>
  <c r="L170" i="19"/>
  <c r="L169" i="19" s="1"/>
  <c r="K170" i="19"/>
  <c r="K169" i="19" s="1"/>
  <c r="J170" i="19"/>
  <c r="I170" i="19"/>
  <c r="I169" i="19" s="1"/>
  <c r="H170" i="19"/>
  <c r="F170" i="19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H169" i="19" l="1"/>
  <c r="M169" i="19"/>
  <c r="K84" i="19"/>
  <c r="F169" i="19"/>
  <c r="O169" i="19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84" i="19" s="1"/>
  <c r="N70" i="19"/>
  <c r="I93" i="19"/>
  <c r="I84" i="19" s="1"/>
  <c r="M93" i="19"/>
  <c r="M84" i="19" s="1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O84" i="19" s="1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L93" i="19"/>
  <c r="L84" i="19" s="1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L9" i="19" s="1"/>
  <c r="H10" i="19"/>
  <c r="H9" i="19" s="1"/>
  <c r="O10" i="19"/>
  <c r="O9" i="19" s="1"/>
  <c r="M10" i="19"/>
  <c r="M9" i="19" s="1"/>
  <c r="K10" i="19"/>
  <c r="K9" i="19" s="1"/>
  <c r="N10" i="19"/>
  <c r="N9" i="19" s="1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N10" i="15" s="1"/>
  <c r="M14" i="15"/>
  <c r="L14" i="15"/>
  <c r="K14" i="15"/>
  <c r="J14" i="15"/>
  <c r="I14" i="15"/>
  <c r="H14" i="15"/>
  <c r="G14" i="15"/>
  <c r="G10" i="15" s="1"/>
  <c r="E14" i="15"/>
  <c r="E10" i="15" s="1"/>
  <c r="F13" i="15"/>
  <c r="C13" i="15" s="1"/>
  <c r="F12" i="15"/>
  <c r="M10" i="15" l="1"/>
  <c r="H10" i="15"/>
  <c r="J10" i="15"/>
  <c r="I10" i="15"/>
  <c r="K10" i="15"/>
  <c r="F11" i="15"/>
  <c r="L10" i="15"/>
  <c r="E68" i="15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F28" i="15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C10" i="15" l="1"/>
  <c r="F10" i="15"/>
  <c r="K111" i="15"/>
  <c r="C55" i="15"/>
  <c r="E78" i="15"/>
  <c r="C92" i="15"/>
  <c r="C113" i="15"/>
  <c r="C112" i="15" s="1"/>
  <c r="C115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<sst xmlns="http://schemas.openxmlformats.org/spreadsheetml/2006/main" count="528" uniqueCount="370">
  <si>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</si>
  <si>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</si>
  <si>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</si>
  <si>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</si>
  <si>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</si>
  <si>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</si>
  <si>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</si>
  <si>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</si>
  <si>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</si>
  <si>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</si>
  <si>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</si>
  <si>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</si>
  <si>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</si>
  <si>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</si>
  <si>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</si>
  <si>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</si>
  <si>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</si>
  <si>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</si>
  <si>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</si>
  <si>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</si>
  <si>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</si>
  <si>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</si>
  <si>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</si>
  <si>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</si>
  <si>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</si>
  <si>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</si>
  <si>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</si>
  <si>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</si>
  <si>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</si>
  <si>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</si>
  <si>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</si>
  <si>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</si>
  <si>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</si>
  <si>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</si>
  <si>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</si>
  <si>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</si>
  <si>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</si>
  <si>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</si>
  <si>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</si>
  <si>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</si>
  <si>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</si>
  <si>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</si>
  <si>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</si>
  <si>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</si>
  <si>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</si>
  <si>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</si>
  <si>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</si>
  <si>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</si>
  <si>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</si>
  <si>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</si>
  <si>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</si>
  <si>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</si>
  <si>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</si>
  <si>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</si>
  <si>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</si>
  <si>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</si>
  <si>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</si>
  <si>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</si>
  <si>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</si>
  <si>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</si>
  <si>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</si>
  <si>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</si>
  <si>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</si>
  <si>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</si>
  <si>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</si>
  <si>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</si>
  <si>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</si>
  <si>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</si>
  <si>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</si>
  <si>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</si>
  <si>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</si>
  <si>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</si>
  <si>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</si>
  <si>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</si>
  <si>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</si>
  <si>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</si>
  <si>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</si>
  <si>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</si>
  <si>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</si>
  <si>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</si>
  <si>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</si>
  <si>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</si>
  <si>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</si>
  <si>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</si>
  <si>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</si>
  <si>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</si>
  <si>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</si>
  <si>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</si>
  <si>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</si>
  <si>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</si>
  <si>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</si>
  <si>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</si>
  <si>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</si>
  <si>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</si>
  <si>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</si>
  <si>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</si>
  <si>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</si>
  <si>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</si>
  <si>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</si>
  <si>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</si>
  <si>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</si>
  <si>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</si>
  <si>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</si>
  <si>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</si>
  <si>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</si>
  <si>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</si>
  <si>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</si>
  <si>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</si>
  <si>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</si>
  <si>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</si>
  <si>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</si>
  <si>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</si>
  <si>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</si>
  <si>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</si>
  <si>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</si>
  <si>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</si>
  <si>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</si>
  <si>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</si>
  <si>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</si>
  <si>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</si>
  <si>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</si>
  <si>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</si>
  <si>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</si>
  <si>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</si>
  <si>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</si>
  <si>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</si>
  <si>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</si>
  <si>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</si>
  <si>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</si>
  <si>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</si>
  <si>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</si>
  <si>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</si>
  <si>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</si>
  <si>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</si>
  <si>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</si>
  <si>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</si>
  <si>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</si>
  <si>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</si>
  <si>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</si>
  <si>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</si>
  <si>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</si>
  <si>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</si>
  <si>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</si>
  <si>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</si>
  <si>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</si>
  <si>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</si>
  <si>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</si>
  <si>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</si>
  <si>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</si>
  <si>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</si>
  <si>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</si>
  <si>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</si>
  <si>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</si>
  <si>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</si>
  <si>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</si>
  <si>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</si>
  <si>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</si>
  <si>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</si>
  <si>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</si>
  <si>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</si>
  <si>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</si>
  <si>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</si>
  <si>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</si>
  <si>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</si>
  <si>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</si>
  <si>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</si>
  <si>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</si>
  <si>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</si>
  <si>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</si>
  <si>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</si>
  <si>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</si>
  <si>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</si>
  <si>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</si>
  <si>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</si>
  <si>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</si>
  <si>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</si>
  <si>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</si>
  <si>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</si>
  <si>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</si>
  <si>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</si>
  <si>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</si>
  <si>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</si>
  <si>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</si>
  <si>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</si>
  <si>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</si>
  <si>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</si>
  <si>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</si>
  <si>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</si>
  <si>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</si>
  <si>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</si>
  <si>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</si>
  <si>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</si>
  <si>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</si>
  <si>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</si>
  <si>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</si>
  <si>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</si>
  <si>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</si>
  <si>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</si>
  <si>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</si>
  <si>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</si>
  <si>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</si>
  <si>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</si>
  <si>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</si>
  <si>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</si>
  <si>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</si>
  <si>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</si>
  <si>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</si>
  <si>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</si>
  <si>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</si>
  <si>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</si>
  <si>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</si>
  <si>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</si>
  <si>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</si>
  <si>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</si>
  <si>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</si>
  <si>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</si>
  <si>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</si>
  <si>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</si>
  <si>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</si>
  <si>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</si>
  <si>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</si>
  <si>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</si>
  <si>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</si>
  <si>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</si>
  <si>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</si>
  <si>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</si>
  <si>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</si>
  <si>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</si>
  <si>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</si>
  <si>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</si>
  <si>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</si>
  <si>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</si>
  <si>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</si>
  <si>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</si>
  <si>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</si>
  <si>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</si>
  <si>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</si>
  <si>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</si>
  <si>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</si>
  <si>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</si>
  <si>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</si>
  <si>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</si>
  <si>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</si>
  <si>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</si>
  <si>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</si>
  <si>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</si>
  <si>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</si>
  <si>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</si>
  <si>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</si>
  <si>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</si>
  <si>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</si>
  <si>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</si>
  <si>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</si>
  <si>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</si>
  <si>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</si>
  <si>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</si>
  <si>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</si>
  <si>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</si>
  <si>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</si>
  <si>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</si>
  <si>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</si>
  <si>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</si>
  <si>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</si>
  <si>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</si>
  <si>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</si>
  <si>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</si>
  <si>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</si>
  <si>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</si>
  <si>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</si>
  <si>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</si>
  <si>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</si>
  <si>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</si>
  <si>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</si>
  <si>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</si>
  <si>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</si>
  <si>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</si>
  <si>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</si>
  <si>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</si>
  <si>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</si>
  <si>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</si>
  <si>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</si>
  <si>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</si>
  <si>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</si>
  <si>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</si>
  <si>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</si>
  <si>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</si>
  <si>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</si>
  <si>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</si>
  <si>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</si>
  <si>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</si>
  <si>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</si>
  <si>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</si>
  <si>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</si>
  <si>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</si>
  <si>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</si>
  <si>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</si>
  <si>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</si>
  <si>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</si>
  <si>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</si>
  <si>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</si>
  <si>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</si>
  <si>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</si>
  <si>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</si>
  <si>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</si>
  <si>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</si>
  <si>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</si>
  <si>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</si>
  <si>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</si>
  <si>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</si>
  <si>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</si>
  <si>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</si>
  <si>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</si>
  <si>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</si>
  <si>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</si>
  <si>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</si>
  <si>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</si>
  <si>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</si>
  <si>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</si>
  <si>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</si>
  <si>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</si>
  <si>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</si>
  <si>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</si>
  <si>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</si>
  <si>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</si>
  <si>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</si>
  <si>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</si>
  <si>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</si>
  <si>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</si>
  <si>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</si>
  <si>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</si>
  <si>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</si>
  <si>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</si>
  <si>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</si>
  <si>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</si>
  <si>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</si>
  <si>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</si>
  <si>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</si>
  <si>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</si>
  <si>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</si>
  <si>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</si>
  <si>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</si>
  <si>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</si>
  <si>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</si>
  <si>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</si>
  <si>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</si>
  <si>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</si>
  <si>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</si>
  <si>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</si>
  <si>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</si>
  <si>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</si>
  <si>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</si>
  <si>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</si>
  <si>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</si>
  <si>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</si>
  <si>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</si>
  <si>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</si>
  <si>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</si>
  <si>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</si>
  <si>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</si>
  <si>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</si>
  <si>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USTANOVE: OSNOVNA ŠKOLA VRBANI</t>
  </si>
  <si>
    <t>Odgojno obrazovni učinci na području odgojnih, pedagoških i socijalnih vrijednosti. Pom u nastavi: potpomoći što uspješniju integraciju učenika s teškoćama u razvoju u redovni odgojno-obrazovni sustav; Sufinanciranje prehrane-omogućiti zdrav obrok svim učenicima u školi; Naknada za rad šk. odbora-poboljšanje standarda osnovnog školstva, besplatni udžbenici.</t>
  </si>
  <si>
    <t>Djelatnost osnovnog školstva ostvaruje se u skladu s: odredbama Zakona o odgoju i obrazovanju u osnovnoj i srednjoj školi, Školskom kurikulumu, Službeni glasnik Grada Zagreba (Program javnih potreba u osnovnom odgoju i obrazovanju koji definira kriterije za materijalne troškove, te financiranje i sufinanciranje roditelja čija djeca koriste program produženog boravka i školsku kuhinju.</t>
  </si>
  <si>
    <t>Prihodi od Gradskog ureda za obrazovanje, kulturu i sport koriste se za materijalne troškove, pojačani standard u osnovnom školstvu (produženi boravak, besplatni udžbenici, sufinanciranje školske prehrane, školski odbori, pomoćnici u nastavi i nabava dugotrajne imovine). Roditelji sufinanciraju troškove programa produženog boravka i školske prehrane. Od ostalih vlastitih prihoda sudjelujemo u ostalim troškovima škole.</t>
  </si>
  <si>
    <t>Obrazovni napredak učenika te razvoj socijalnih kompetencija. Planirani programi se realiziraju uz maksimalan trud svih zaposlenih u okviru raspoloživih novčanih sredstava, što rezultira sudjelovanjem učenika na raznim natjecanjima i događanjima u školi i izvan nje, obrazovni napredak učenika te razvoj socijalnih kompetencija.</t>
  </si>
  <si>
    <t>NAZIV KORISNIKA: OSNOVNA ŠKOLA VRBANI</t>
  </si>
  <si>
    <t>SAŽETAK DJELOKRUGA: OSNOVNO ŠKOLSTVO</t>
  </si>
  <si>
    <t>Osnovno školstvo. Škola broji 589 učenika raspoređenih u 27 razredna odjela, nastava se izvodi u dvije smjene. Organizirano je 6 skupina produženog boravka za učenike 1.i 2. razreda.</t>
  </si>
  <si>
    <t>Program se ostvaruje redovnim održavanjem redovne izborne nastave po potrebi dopunske i dodatne. Učenike će se poticati na slobodno izražavanje kreativnosti i sposobnosti kroz sudjelovanje u slobodnim aktivnostima koje će se predstavljati putem školskih događaja koji su navedeni u Školskom kurikulumu te temeljem Godišnjeg plana i programa za školsku godinu 2020./2021.</t>
  </si>
  <si>
    <t>Škola donosi godišnji plan i program rada. Planiranje se vrši po zadanim indeksima rasta za financiranje decentraliziranih funkcija u razdoblju 2021.-2023.g. Radi postupanja po uputama za izradu proračuna Grada Zagreba može doći do odstupanja od planiranih.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</si>
</sst>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General_)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Normal="100" zoomScaleSheetLayoutView="100" workbookViewId="0">
      <selection activeCell="G8" sqref="G8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37"/>
      <c r="B2" s="237"/>
      <c r="C2" s="237"/>
      <c r="D2" s="237"/>
      <c r="E2" s="237"/>
      <c r="F2" s="237"/>
      <c r="G2" s="237"/>
      <c r="H2" s="237"/>
    </row>
    <row r="3" spans="1:10" ht="48" customHeight="1" x14ac:dyDescent="0.2">
      <c r="A3" s="238" t="s">
        <v>317</v>
      </c>
      <c r="B3" s="238"/>
      <c r="C3" s="238"/>
      <c r="D3" s="238"/>
      <c r="E3" s="238"/>
      <c r="F3" s="238"/>
      <c r="G3" s="238"/>
      <c r="H3" s="238"/>
    </row>
    <row r="4" spans="1:10" s="22" customFormat="1" ht="26.25" customHeight="1" x14ac:dyDescent="0.2">
      <c r="A4" s="238" t="s">
        <v>12</v>
      </c>
      <c r="B4" s="238"/>
      <c r="C4" s="238"/>
      <c r="D4" s="238"/>
      <c r="E4" s="238"/>
      <c r="F4" s="238"/>
      <c r="G4" s="239"/>
      <c r="H4" s="239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320</v>
      </c>
      <c r="G6" s="14" t="s">
        <v>321</v>
      </c>
      <c r="H6" s="13" t="s">
        <v>322</v>
      </c>
      <c r="I6" s="229"/>
    </row>
    <row r="7" spans="1:10" s="172" customFormat="1" ht="27.75" customHeight="1" x14ac:dyDescent="0.25">
      <c r="A7" s="240" t="s">
        <v>11</v>
      </c>
      <c r="B7" s="241"/>
      <c r="C7" s="241"/>
      <c r="D7" s="241"/>
      <c r="E7" s="242"/>
      <c r="F7" s="12">
        <f>+F8+F9</f>
        <v>9682000</v>
      </c>
      <c r="G7" s="12">
        <f>G8+G9</f>
        <v>9746000</v>
      </c>
      <c r="H7" s="12">
        <f>+H8+H9</f>
        <v>9809000</v>
      </c>
      <c r="I7" s="230">
        <f>PRIHODI!C134</f>
        <v>9682000</v>
      </c>
    </row>
    <row r="8" spans="1:10" ht="22.5" customHeight="1" x14ac:dyDescent="0.25">
      <c r="A8" s="243" t="s">
        <v>10</v>
      </c>
      <c r="B8" s="244"/>
      <c r="C8" s="244"/>
      <c r="D8" s="244"/>
      <c r="E8" s="236"/>
      <c r="F8" s="158">
        <v>9222000</v>
      </c>
      <c r="G8" s="158">
        <v>9286000</v>
      </c>
      <c r="H8" s="158">
        <v>9349000</v>
      </c>
      <c r="J8" s="2"/>
    </row>
    <row r="9" spans="1:10" ht="22.15" customHeight="1" x14ac:dyDescent="0.25">
      <c r="A9" s="235" t="s">
        <v>9</v>
      </c>
      <c r="B9" s="236"/>
      <c r="C9" s="236"/>
      <c r="D9" s="236"/>
      <c r="E9" s="236"/>
      <c r="F9" s="158">
        <v>460000</v>
      </c>
      <c r="G9" s="158">
        <v>460000</v>
      </c>
      <c r="H9" s="158">
        <v>460000</v>
      </c>
      <c r="J9" s="2"/>
    </row>
    <row r="10" spans="1:10" s="172" customFormat="1" ht="22.5" customHeight="1" x14ac:dyDescent="0.25">
      <c r="A10" s="20" t="s">
        <v>8</v>
      </c>
      <c r="B10" s="173"/>
      <c r="C10" s="173"/>
      <c r="D10" s="173"/>
      <c r="E10" s="173"/>
      <c r="F10" s="12">
        <f>+F11+F12</f>
        <v>9482000</v>
      </c>
      <c r="G10" s="12">
        <f>+G11+G12</f>
        <v>9596000</v>
      </c>
      <c r="H10" s="12">
        <f>+H11+H12</f>
        <v>9609000</v>
      </c>
      <c r="I10" s="231">
        <f>RASHODI!D198</f>
        <v>9482000</v>
      </c>
      <c r="J10" s="2"/>
    </row>
    <row r="11" spans="1:10" ht="22.5" customHeight="1" x14ac:dyDescent="0.25">
      <c r="A11" s="254" t="s">
        <v>7</v>
      </c>
      <c r="B11" s="244"/>
      <c r="C11" s="244"/>
      <c r="D11" s="244"/>
      <c r="E11" s="255"/>
      <c r="F11" s="158">
        <v>9022000</v>
      </c>
      <c r="G11" s="158">
        <v>9136000</v>
      </c>
      <c r="H11" s="159">
        <v>9149000</v>
      </c>
      <c r="I11" s="232"/>
      <c r="J11" s="2"/>
    </row>
    <row r="12" spans="1:10" ht="22.5" customHeight="1" x14ac:dyDescent="0.25">
      <c r="A12" s="256" t="s">
        <v>6</v>
      </c>
      <c r="B12" s="236"/>
      <c r="C12" s="236"/>
      <c r="D12" s="236"/>
      <c r="E12" s="236"/>
      <c r="F12" s="160">
        <v>460000</v>
      </c>
      <c r="G12" s="160">
        <v>460000</v>
      </c>
      <c r="H12" s="159">
        <v>460000</v>
      </c>
      <c r="I12" s="232"/>
      <c r="J12" s="2"/>
    </row>
    <row r="13" spans="1:10" s="172" customFormat="1" ht="22.5" customHeight="1" x14ac:dyDescent="0.25">
      <c r="A13" s="257" t="s">
        <v>286</v>
      </c>
      <c r="B13" s="241"/>
      <c r="C13" s="241"/>
      <c r="D13" s="241"/>
      <c r="E13" s="241"/>
      <c r="F13" s="19">
        <f>+F7-F10</f>
        <v>200000</v>
      </c>
      <c r="G13" s="19">
        <f t="shared" ref="G13:H13" si="0">+G7-G10</f>
        <v>150000</v>
      </c>
      <c r="H13" s="19">
        <f t="shared" si="0"/>
        <v>200000</v>
      </c>
      <c r="I13" s="227"/>
      <c r="J13" s="2"/>
    </row>
    <row r="14" spans="1:10" ht="25.5" customHeight="1" x14ac:dyDescent="0.2">
      <c r="A14" s="238"/>
      <c r="B14" s="252"/>
      <c r="C14" s="252"/>
      <c r="D14" s="252"/>
      <c r="E14" s="252"/>
      <c r="F14" s="253"/>
      <c r="G14" s="253"/>
      <c r="H14" s="253"/>
    </row>
    <row r="15" spans="1:10" ht="27.75" customHeight="1" x14ac:dyDescent="0.25">
      <c r="A15" s="18"/>
      <c r="B15" s="17"/>
      <c r="C15" s="17"/>
      <c r="D15" s="16"/>
      <c r="E15" s="15"/>
      <c r="F15" s="14" t="s">
        <v>320</v>
      </c>
      <c r="G15" s="14" t="s">
        <v>321</v>
      </c>
      <c r="H15" s="13" t="s">
        <v>322</v>
      </c>
      <c r="J15" s="2"/>
    </row>
    <row r="16" spans="1:10" ht="30.75" customHeight="1" x14ac:dyDescent="0.25">
      <c r="A16" s="245" t="s">
        <v>287</v>
      </c>
      <c r="B16" s="246"/>
      <c r="C16" s="246"/>
      <c r="D16" s="246"/>
      <c r="E16" s="247"/>
      <c r="F16" s="161">
        <v>-550000</v>
      </c>
      <c r="G16" s="161">
        <v>-350000</v>
      </c>
      <c r="H16" s="162">
        <v>-200000</v>
      </c>
      <c r="J16" s="2"/>
    </row>
    <row r="17" spans="1:11" ht="34.5" customHeight="1" x14ac:dyDescent="0.25">
      <c r="A17" s="248" t="s">
        <v>5</v>
      </c>
      <c r="B17" s="249"/>
      <c r="C17" s="249"/>
      <c r="D17" s="249"/>
      <c r="E17" s="250"/>
      <c r="F17" s="163">
        <v>-200000</v>
      </c>
      <c r="G17" s="163">
        <v>-150000</v>
      </c>
      <c r="H17" s="164">
        <v>-200000</v>
      </c>
      <c r="I17" s="231">
        <f>PRIHODI!C135</f>
        <v>-200000</v>
      </c>
      <c r="J17" s="2"/>
    </row>
    <row r="18" spans="1:11" s="6" customFormat="1" ht="25.5" customHeight="1" x14ac:dyDescent="0.25">
      <c r="A18" s="251"/>
      <c r="B18" s="252"/>
      <c r="C18" s="252"/>
      <c r="D18" s="252"/>
      <c r="E18" s="252"/>
      <c r="F18" s="253"/>
      <c r="G18" s="253"/>
      <c r="H18" s="253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320</v>
      </c>
      <c r="G19" s="14" t="s">
        <v>321</v>
      </c>
      <c r="H19" s="13" t="s">
        <v>322</v>
      </c>
      <c r="I19" s="233"/>
      <c r="J19" s="10"/>
      <c r="K19" s="10"/>
    </row>
    <row r="20" spans="1:11" s="6" customFormat="1" ht="22.5" customHeight="1" x14ac:dyDescent="0.25">
      <c r="A20" s="243" t="s">
        <v>4</v>
      </c>
      <c r="B20" s="244"/>
      <c r="C20" s="244"/>
      <c r="D20" s="244"/>
      <c r="E20" s="244"/>
      <c r="F20" s="160"/>
      <c r="G20" s="160"/>
      <c r="H20" s="160"/>
      <c r="I20" s="233"/>
      <c r="J20" s="10"/>
    </row>
    <row r="21" spans="1:11" s="6" customFormat="1" ht="33.75" customHeight="1" x14ac:dyDescent="0.25">
      <c r="A21" s="243" t="s">
        <v>3</v>
      </c>
      <c r="B21" s="244"/>
      <c r="C21" s="244"/>
      <c r="D21" s="244"/>
      <c r="E21" s="244"/>
      <c r="F21" s="160"/>
      <c r="G21" s="160"/>
      <c r="H21" s="160"/>
      <c r="I21" s="233"/>
    </row>
    <row r="22" spans="1:11" s="6" customFormat="1" ht="22.5" customHeight="1" x14ac:dyDescent="0.25">
      <c r="A22" s="257" t="s">
        <v>2</v>
      </c>
      <c r="B22" s="241"/>
      <c r="C22" s="241"/>
      <c r="D22" s="241"/>
      <c r="E22" s="241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51"/>
      <c r="B23" s="252"/>
      <c r="C23" s="252"/>
      <c r="D23" s="252"/>
      <c r="E23" s="252"/>
      <c r="F23" s="253"/>
      <c r="G23" s="253"/>
      <c r="H23" s="253"/>
      <c r="I23" s="233"/>
    </row>
    <row r="24" spans="1:11" s="6" customFormat="1" ht="22.5" customHeight="1" x14ac:dyDescent="0.25">
      <c r="A24" s="254" t="s">
        <v>1</v>
      </c>
      <c r="B24" s="244"/>
      <c r="C24" s="244"/>
      <c r="D24" s="244"/>
      <c r="E24" s="244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58" t="s">
        <v>0</v>
      </c>
      <c r="B26" s="259"/>
      <c r="C26" s="259"/>
      <c r="D26" s="259"/>
      <c r="E26" s="259"/>
      <c r="F26" s="259"/>
      <c r="G26" s="259"/>
      <c r="H26" s="259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21:E21"/>
    <mergeCell ref="A22:E22"/>
    <mergeCell ref="A23:H23"/>
    <mergeCell ref="A24:E24"/>
    <mergeCell ref="A26:H26"/>
    <mergeCell ref="A16:E16"/>
    <mergeCell ref="A17:E17"/>
    <mergeCell ref="A18:H18"/>
    <mergeCell ref="A20:E20"/>
    <mergeCell ref="A11:E11"/>
    <mergeCell ref="A12:E12"/>
    <mergeCell ref="A13:E13"/>
    <mergeCell ref="A14:H14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8" zoomScale="90" zoomScaleNormal="98" zoomScaleSheetLayoutView="90" workbookViewId="0">
      <selection activeCell="H64" sqref="H64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360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1" t="s">
        <v>319</v>
      </c>
      <c r="B5" s="262"/>
      <c r="C5" s="265" t="s">
        <v>323</v>
      </c>
      <c r="D5" s="92" t="s">
        <v>198</v>
      </c>
      <c r="E5" s="92" t="s">
        <v>198</v>
      </c>
      <c r="F5" s="268" t="s">
        <v>200</v>
      </c>
      <c r="G5" s="271" t="s">
        <v>195</v>
      </c>
      <c r="H5" s="271"/>
      <c r="I5" s="271"/>
      <c r="J5" s="271"/>
      <c r="K5" s="271"/>
      <c r="L5" s="271"/>
      <c r="M5" s="271"/>
      <c r="N5" s="272"/>
    </row>
    <row r="6" spans="1:14" ht="38.25" customHeight="1" x14ac:dyDescent="0.2">
      <c r="A6" s="263"/>
      <c r="B6" s="264"/>
      <c r="C6" s="266"/>
      <c r="D6" s="184" t="s">
        <v>326</v>
      </c>
      <c r="E6" s="184" t="s">
        <v>327</v>
      </c>
      <c r="F6" s="269"/>
      <c r="G6" s="210" t="s">
        <v>329</v>
      </c>
      <c r="H6" s="93" t="s">
        <v>330</v>
      </c>
      <c r="I6" s="93" t="s">
        <v>331</v>
      </c>
      <c r="J6" s="93" t="s">
        <v>332</v>
      </c>
      <c r="K6" s="93" t="s">
        <v>333</v>
      </c>
      <c r="L6" s="93" t="s">
        <v>334</v>
      </c>
      <c r="M6" s="210" t="s">
        <v>335</v>
      </c>
      <c r="N6" s="93" t="s">
        <v>336</v>
      </c>
    </row>
    <row r="7" spans="1:14" ht="95.25" customHeight="1" x14ac:dyDescent="0.2">
      <c r="A7" s="94" t="s">
        <v>14</v>
      </c>
      <c r="B7" s="95" t="s">
        <v>15</v>
      </c>
      <c r="C7" s="267"/>
      <c r="D7" s="96" t="s">
        <v>199</v>
      </c>
      <c r="E7" s="96" t="s">
        <v>199</v>
      </c>
      <c r="F7" s="270"/>
      <c r="G7" s="97" t="s">
        <v>189</v>
      </c>
      <c r="H7" s="97" t="s">
        <v>190</v>
      </c>
      <c r="I7" s="97" t="s">
        <v>191</v>
      </c>
      <c r="J7" s="97" t="s">
        <v>196</v>
      </c>
      <c r="K7" s="98" t="s">
        <v>197</v>
      </c>
      <c r="L7" s="97" t="s">
        <v>192</v>
      </c>
      <c r="M7" s="97" t="s">
        <v>193</v>
      </c>
      <c r="N7" s="99" t="s">
        <v>194</v>
      </c>
    </row>
    <row r="8" spans="1:14" ht="9.75" customHeight="1" thickBot="1" x14ac:dyDescent="0.25">
      <c r="A8" s="100">
        <v>1</v>
      </c>
      <c r="B8" s="100">
        <v>2</v>
      </c>
      <c r="C8" s="101" t="s">
        <v>202</v>
      </c>
      <c r="D8" s="101">
        <v>4</v>
      </c>
      <c r="E8" s="101">
        <v>4</v>
      </c>
      <c r="F8" s="101" t="s">
        <v>201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16</v>
      </c>
      <c r="C9" s="186">
        <f>C10+C38+C54+C61+C73+C68</f>
        <v>9682000</v>
      </c>
      <c r="D9" s="186">
        <f t="shared" ref="D9" si="0">D10+D38+D54+D61+D73+D68</f>
        <v>916000</v>
      </c>
      <c r="E9" s="186">
        <f t="shared" ref="E9:N9" si="1">E10+E38+E54+E61+E73+E68</f>
        <v>777000</v>
      </c>
      <c r="F9" s="51">
        <f t="shared" si="1"/>
        <v>7989000</v>
      </c>
      <c r="G9" s="186">
        <f t="shared" si="1"/>
        <v>82000</v>
      </c>
      <c r="H9" s="186">
        <f t="shared" si="1"/>
        <v>600000</v>
      </c>
      <c r="I9" s="186">
        <f t="shared" si="1"/>
        <v>7282000</v>
      </c>
      <c r="J9" s="186">
        <f t="shared" si="1"/>
        <v>0</v>
      </c>
      <c r="K9" s="186">
        <f t="shared" si="1"/>
        <v>25000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17</v>
      </c>
      <c r="C10" s="188">
        <f>C11+C14+C19+C22+C25+C28+C31+C34</f>
        <v>7307000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7307000</v>
      </c>
      <c r="G10" s="188">
        <f t="shared" si="2"/>
        <v>0</v>
      </c>
      <c r="H10" s="188">
        <f t="shared" si="2"/>
        <v>0</v>
      </c>
      <c r="I10" s="188">
        <f t="shared" si="2"/>
        <v>7282000</v>
      </c>
      <c r="J10" s="188">
        <f t="shared" si="2"/>
        <v>0</v>
      </c>
      <c r="K10" s="188">
        <f t="shared" si="2"/>
        <v>25000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35</v>
      </c>
      <c r="B28" s="108" t="s">
        <v>36</v>
      </c>
      <c r="C28" s="188">
        <f t="shared" ref="C28:N28" si="17">SUM(C29:C30)</f>
        <v>7282000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7282000</v>
      </c>
      <c r="G28" s="188">
        <f t="shared" si="17"/>
        <v>0</v>
      </c>
      <c r="H28" s="188">
        <f t="shared" si="17"/>
        <v>0</v>
      </c>
      <c r="I28" s="188">
        <f t="shared" si="17"/>
        <v>7282000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37</v>
      </c>
      <c r="B29" s="38" t="s">
        <v>38</v>
      </c>
      <c r="C29" s="123">
        <f t="shared" ref="C29:C30" si="19">SUM(D29:F29)</f>
        <v>7282000</v>
      </c>
      <c r="D29" s="124"/>
      <c r="E29" s="124"/>
      <c r="F29" s="123">
        <f t="shared" si="7"/>
        <v>7282000</v>
      </c>
      <c r="G29" s="39"/>
      <c r="H29" s="39"/>
      <c r="I29" s="39">
        <v>7282000</v>
      </c>
      <c r="J29" s="39"/>
      <c r="K29" s="39"/>
      <c r="L29" s="39"/>
      <c r="M29" s="39"/>
      <c r="N29" s="39"/>
    </row>
    <row r="30" spans="1:14" ht="24" customHeight="1" x14ac:dyDescent="0.2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355</v>
      </c>
      <c r="B34" s="226" t="s">
        <v>359</v>
      </c>
      <c r="C34" s="52">
        <f>C35+C36+C37</f>
        <v>25000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25000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25000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356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357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358</v>
      </c>
      <c r="C37" s="123">
        <f t="shared" si="22"/>
        <v>25000</v>
      </c>
      <c r="D37" s="124"/>
      <c r="E37" s="124"/>
      <c r="F37" s="123">
        <f t="shared" si="7"/>
        <v>25000</v>
      </c>
      <c r="G37" s="39"/>
      <c r="H37" s="39"/>
      <c r="I37" s="39"/>
      <c r="J37" s="39"/>
      <c r="K37" s="39">
        <v>25000</v>
      </c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64</v>
      </c>
      <c r="C54" s="188">
        <f t="shared" ref="C54:N54" si="37">C55+C57</f>
        <v>600000</v>
      </c>
      <c r="D54" s="188">
        <f t="shared" ref="D54" si="38">D55+D57</f>
        <v>0</v>
      </c>
      <c r="E54" s="188">
        <f t="shared" si="37"/>
        <v>0</v>
      </c>
      <c r="F54" s="52">
        <f t="shared" si="37"/>
        <v>600000</v>
      </c>
      <c r="G54" s="188">
        <f t="shared" si="37"/>
        <v>0</v>
      </c>
      <c r="H54" s="188">
        <f t="shared" si="37"/>
        <v>600000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67</v>
      </c>
      <c r="C57" s="188">
        <f t="shared" ref="C57:N57" si="41">SUM(C58:C60)</f>
        <v>600000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600000</v>
      </c>
      <c r="G57" s="188">
        <f t="shared" si="41"/>
        <v>0</v>
      </c>
      <c r="H57" s="188">
        <f t="shared" si="41"/>
        <v>600000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68</v>
      </c>
      <c r="C58" s="123">
        <f t="shared" ref="C58:C60" si="43">SUM(D58:F58)</f>
        <v>600000</v>
      </c>
      <c r="D58" s="124"/>
      <c r="E58" s="124"/>
      <c r="F58" s="123">
        <f t="shared" ref="F58:F60" si="44">SUM(G58:N58)</f>
        <v>600000</v>
      </c>
      <c r="G58" s="39"/>
      <c r="H58" s="39">
        <v>600000</v>
      </c>
      <c r="I58" s="39"/>
      <c r="J58" s="39"/>
      <c r="K58" s="39"/>
      <c r="L58" s="39"/>
      <c r="M58" s="39"/>
      <c r="N58" s="39"/>
    </row>
    <row r="59" spans="1:14" ht="24" customHeight="1" x14ac:dyDescent="0.2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73</v>
      </c>
      <c r="C61" s="188">
        <f t="shared" ref="C61:N61" si="45">C62+C65</f>
        <v>82000</v>
      </c>
      <c r="D61" s="188">
        <f t="shared" ref="D61" si="46">D62+D65</f>
        <v>0</v>
      </c>
      <c r="E61" s="188">
        <f t="shared" si="45"/>
        <v>0</v>
      </c>
      <c r="F61" s="52">
        <f t="shared" si="45"/>
        <v>82000</v>
      </c>
      <c r="G61" s="188">
        <f t="shared" si="45"/>
        <v>82000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74</v>
      </c>
      <c r="C62" s="188">
        <f t="shared" ref="C62:N62" si="47">SUM(C63:C64)</f>
        <v>82000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82000</v>
      </c>
      <c r="G62" s="188">
        <f t="shared" si="47"/>
        <v>82000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76</v>
      </c>
      <c r="C64" s="123">
        <f t="shared" si="49"/>
        <v>82000</v>
      </c>
      <c r="D64" s="124"/>
      <c r="E64" s="124"/>
      <c r="F64" s="123">
        <f t="shared" si="50"/>
        <v>82000</v>
      </c>
      <c r="G64" s="39">
        <v>82000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80</v>
      </c>
      <c r="B68" s="108" t="s">
        <v>81</v>
      </c>
      <c r="C68" s="188">
        <f t="shared" ref="C68:N68" si="55">SUM(C69)</f>
        <v>1693000</v>
      </c>
      <c r="D68" s="188">
        <f>SUM(D69)</f>
        <v>916000</v>
      </c>
      <c r="E68" s="188">
        <f>SUM(E69)</f>
        <v>777000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138</v>
      </c>
      <c r="B69" s="108" t="s">
        <v>139</v>
      </c>
      <c r="C69" s="188">
        <f t="shared" ref="C69" si="56">SUM(C70:C72)</f>
        <v>1693000</v>
      </c>
      <c r="D69" s="188">
        <f>SUM(D70:D72)</f>
        <v>916000</v>
      </c>
      <c r="E69" s="188">
        <f>SUM(E70:E72)</f>
        <v>777000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140</v>
      </c>
      <c r="B70" s="41" t="s">
        <v>141</v>
      </c>
      <c r="C70" s="123">
        <f t="shared" ref="C70:C72" si="58">SUM(D70:F70)</f>
        <v>1433000</v>
      </c>
      <c r="D70" s="39">
        <v>692000</v>
      </c>
      <c r="E70" s="39">
        <v>741000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142</v>
      </c>
      <c r="B71" s="41" t="s">
        <v>143</v>
      </c>
      <c r="C71" s="123">
        <f t="shared" si="58"/>
        <v>260000</v>
      </c>
      <c r="D71" s="39">
        <v>224000</v>
      </c>
      <c r="E71" s="39">
        <v>36000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242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243</v>
      </c>
      <c r="C77" s="168">
        <f t="shared" si="61"/>
        <v>-200000</v>
      </c>
      <c r="D77" s="189"/>
      <c r="E77" s="189"/>
      <c r="F77" s="168">
        <f t="shared" si="62"/>
        <v>-200000</v>
      </c>
      <c r="G77" s="189"/>
      <c r="H77" s="189"/>
      <c r="I77" s="190">
        <v>-200000</v>
      </c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244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245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3" t="s">
        <v>282</v>
      </c>
      <c r="B108" s="274"/>
      <c r="C108" s="188">
        <f t="shared" ref="C108:N108" si="89">C9+C78</f>
        <v>9682000</v>
      </c>
      <c r="D108" s="188">
        <f t="shared" ref="D108" si="90">D9+D78</f>
        <v>916000</v>
      </c>
      <c r="E108" s="188">
        <f t="shared" si="89"/>
        <v>777000</v>
      </c>
      <c r="F108" s="188">
        <f t="shared" si="89"/>
        <v>7989000</v>
      </c>
      <c r="G108" s="188">
        <f t="shared" si="89"/>
        <v>82000</v>
      </c>
      <c r="H108" s="188">
        <f t="shared" si="89"/>
        <v>600000</v>
      </c>
      <c r="I108" s="188">
        <f t="shared" si="89"/>
        <v>7282000</v>
      </c>
      <c r="J108" s="188">
        <f t="shared" si="89"/>
        <v>0</v>
      </c>
      <c r="K108" s="188">
        <f t="shared" si="89"/>
        <v>25000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 x14ac:dyDescent="0.2">
      <c r="A109" s="127" t="s">
        <v>283</v>
      </c>
      <c r="B109" s="128" t="s">
        <v>284</v>
      </c>
      <c r="C109" s="168">
        <f t="shared" si="87"/>
        <v>-200000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-200000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-200000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3" t="s">
        <v>285</v>
      </c>
      <c r="B110" s="274"/>
      <c r="C110" s="188">
        <f>SUM(C108:C109)</f>
        <v>9482000</v>
      </c>
      <c r="D110" s="188">
        <f t="shared" ref="D110" si="93">SUM(D108:D109)</f>
        <v>916000</v>
      </c>
      <c r="E110" s="188">
        <f t="shared" ref="E110:N110" si="94">SUM(E108:E109)</f>
        <v>777000</v>
      </c>
      <c r="F110" s="188">
        <f t="shared" si="94"/>
        <v>7789000</v>
      </c>
      <c r="G110" s="188">
        <f t="shared" si="94"/>
        <v>82000</v>
      </c>
      <c r="H110" s="188">
        <f t="shared" si="94"/>
        <v>600000</v>
      </c>
      <c r="I110" s="188">
        <f t="shared" si="94"/>
        <v>7082000</v>
      </c>
      <c r="J110" s="188">
        <f t="shared" si="94"/>
        <v>0</v>
      </c>
      <c r="K110" s="188">
        <f t="shared" si="94"/>
        <v>25000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121</v>
      </c>
      <c r="B117" s="106" t="s">
        <v>280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281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246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247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5" t="s">
        <v>248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6" t="s">
        <v>249</v>
      </c>
      <c r="B134" s="276"/>
      <c r="C134" s="194">
        <f t="shared" ref="C134:N134" si="118">C111+C78+C9</f>
        <v>9682000</v>
      </c>
      <c r="D134" s="194">
        <f t="shared" ref="D134" si="119">D111+D78+D9</f>
        <v>916000</v>
      </c>
      <c r="E134" s="194">
        <f t="shared" si="118"/>
        <v>777000</v>
      </c>
      <c r="F134" s="174">
        <f t="shared" si="118"/>
        <v>7989000</v>
      </c>
      <c r="G134" s="194">
        <f t="shared" si="118"/>
        <v>82000</v>
      </c>
      <c r="H134" s="194">
        <f t="shared" si="118"/>
        <v>600000</v>
      </c>
      <c r="I134" s="194">
        <f t="shared" si="118"/>
        <v>7282000</v>
      </c>
      <c r="J134" s="194">
        <f t="shared" si="118"/>
        <v>0</v>
      </c>
      <c r="K134" s="194">
        <f t="shared" si="118"/>
        <v>25000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 x14ac:dyDescent="0.25">
      <c r="A135" s="277" t="s">
        <v>318</v>
      </c>
      <c r="B135" s="277"/>
      <c r="C135" s="120">
        <f>C76+C77+C106+C107+C131+C132</f>
        <v>-200000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-200000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-200000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0" t="s">
        <v>203</v>
      </c>
      <c r="B136" s="260"/>
      <c r="C136" s="121">
        <f>SUM(C134:C135)</f>
        <v>9482000</v>
      </c>
      <c r="D136" s="121">
        <f>SUM(D134:D135)</f>
        <v>916000</v>
      </c>
      <c r="E136" s="121">
        <f>SUM(E134:E135)</f>
        <v>777000</v>
      </c>
      <c r="F136" s="121">
        <f>SUM(F134:F135)</f>
        <v>7789000</v>
      </c>
      <c r="G136" s="121">
        <f t="shared" ref="G136:N136" si="121">SUM(G134:G135)</f>
        <v>82000</v>
      </c>
      <c r="H136" s="121">
        <f t="shared" si="121"/>
        <v>600000</v>
      </c>
      <c r="I136" s="121">
        <f t="shared" si="121"/>
        <v>7082000</v>
      </c>
      <c r="J136" s="121">
        <f t="shared" si="121"/>
        <v>0</v>
      </c>
      <c r="K136" s="121">
        <f t="shared" si="121"/>
        <v>25000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view="pageBreakPreview" topLeftCell="A5" zoomScale="90" zoomScaleNormal="100" zoomScaleSheetLayoutView="90" workbookViewId="0">
      <selection activeCell="J51" sqref="J51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188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360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96" t="s">
        <v>324</v>
      </c>
      <c r="B5" s="296"/>
      <c r="C5" s="262"/>
      <c r="D5" s="265" t="s">
        <v>323</v>
      </c>
      <c r="E5" s="92" t="s">
        <v>198</v>
      </c>
      <c r="F5" s="92" t="s">
        <v>198</v>
      </c>
      <c r="G5" s="268" t="s">
        <v>200</v>
      </c>
      <c r="H5" s="271" t="s">
        <v>195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 x14ac:dyDescent="0.2">
      <c r="A6" s="297"/>
      <c r="B6" s="297"/>
      <c r="C6" s="264"/>
      <c r="D6" s="266"/>
      <c r="E6" s="184" t="s">
        <v>326</v>
      </c>
      <c r="F6" s="184" t="s">
        <v>327</v>
      </c>
      <c r="G6" s="269"/>
      <c r="H6" s="210" t="s">
        <v>329</v>
      </c>
      <c r="I6" s="93" t="s">
        <v>330</v>
      </c>
      <c r="J6" s="93" t="s">
        <v>331</v>
      </c>
      <c r="K6" s="93" t="s">
        <v>332</v>
      </c>
      <c r="L6" s="93" t="s">
        <v>333</v>
      </c>
      <c r="M6" s="93" t="s">
        <v>334</v>
      </c>
      <c r="N6" s="210" t="s">
        <v>335</v>
      </c>
      <c r="O6" s="93" t="s">
        <v>336</v>
      </c>
      <c r="P6" s="204"/>
    </row>
    <row r="7" spans="1:16" s="107" customFormat="1" ht="95.25" customHeight="1" x14ac:dyDescent="0.2">
      <c r="A7" s="138" t="s">
        <v>308</v>
      </c>
      <c r="B7" s="139" t="s">
        <v>14</v>
      </c>
      <c r="C7" s="140" t="s">
        <v>15</v>
      </c>
      <c r="D7" s="267"/>
      <c r="E7" s="96" t="s">
        <v>199</v>
      </c>
      <c r="F7" s="96" t="s">
        <v>199</v>
      </c>
      <c r="G7" s="270"/>
      <c r="H7" s="97" t="s">
        <v>189</v>
      </c>
      <c r="I7" s="97" t="s">
        <v>190</v>
      </c>
      <c r="J7" s="97" t="s">
        <v>191</v>
      </c>
      <c r="K7" s="97" t="s">
        <v>196</v>
      </c>
      <c r="L7" s="98" t="s">
        <v>197</v>
      </c>
      <c r="M7" s="97" t="s">
        <v>192</v>
      </c>
      <c r="N7" s="97" t="s">
        <v>193</v>
      </c>
      <c r="O7" s="99" t="s">
        <v>194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202</v>
      </c>
      <c r="E8" s="101">
        <v>4</v>
      </c>
      <c r="F8" s="101">
        <v>4</v>
      </c>
      <c r="G8" s="101" t="s">
        <v>201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92" t="s">
        <v>338</v>
      </c>
      <c r="B9" s="293"/>
      <c r="C9" s="293"/>
      <c r="D9" s="195">
        <f>D10+D84+D120+D129+D134+D137+D144+D147+D158+D169+D190+D195</f>
        <v>9482000</v>
      </c>
      <c r="E9" s="195">
        <f t="shared" ref="E9:O9" si="0">E10+E84+E120+E129+E134+E137+E144+E147+E158+E169+E190+E195</f>
        <v>916000</v>
      </c>
      <c r="F9" s="195">
        <f t="shared" si="0"/>
        <v>777000</v>
      </c>
      <c r="G9" s="195">
        <f t="shared" si="0"/>
        <v>7789000</v>
      </c>
      <c r="H9" s="195">
        <f t="shared" si="0"/>
        <v>82000</v>
      </c>
      <c r="I9" s="195">
        <f t="shared" si="0"/>
        <v>600000</v>
      </c>
      <c r="J9" s="195">
        <f t="shared" si="0"/>
        <v>7082000</v>
      </c>
      <c r="K9" s="195">
        <f t="shared" si="0"/>
        <v>0</v>
      </c>
      <c r="L9" s="195">
        <f t="shared" si="0"/>
        <v>25000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340</v>
      </c>
    </row>
    <row r="10" spans="1:16" s="175" customFormat="1" ht="30" customHeight="1" x14ac:dyDescent="0.2">
      <c r="A10" s="280" t="s">
        <v>328</v>
      </c>
      <c r="B10" s="294"/>
      <c r="C10" s="294"/>
      <c r="D10" s="196">
        <f>D11+D21+D54+D60+D65+D70</f>
        <v>7676000</v>
      </c>
      <c r="E10" s="196">
        <f t="shared" ref="E10" si="1">E11+E21+E54+E60+E65+E70</f>
        <v>692000</v>
      </c>
      <c r="F10" s="196">
        <f t="shared" ref="F10:O10" si="2">F11+F21+F54+F60+F65+F70</f>
        <v>20000</v>
      </c>
      <c r="G10" s="196">
        <f t="shared" si="2"/>
        <v>6964000</v>
      </c>
      <c r="H10" s="196">
        <f t="shared" si="2"/>
        <v>82000</v>
      </c>
      <c r="I10" s="196">
        <f t="shared" si="2"/>
        <v>0</v>
      </c>
      <c r="J10" s="196">
        <f t="shared" si="2"/>
        <v>6882000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79" t="s">
        <v>341</v>
      </c>
    </row>
    <row r="11" spans="1:16" s="187" customFormat="1" ht="24" customHeight="1" x14ac:dyDescent="0.2">
      <c r="B11" s="111">
        <v>31</v>
      </c>
      <c r="C11" s="112" t="s">
        <v>250</v>
      </c>
      <c r="D11" s="197">
        <f>D12+D19+D17</f>
        <v>6767000</v>
      </c>
      <c r="E11" s="197">
        <f>E12+E19+E17</f>
        <v>0</v>
      </c>
      <c r="F11" s="197">
        <f>F12+F19+F17</f>
        <v>0</v>
      </c>
      <c r="G11" s="54">
        <f>G12+G17+G19</f>
        <v>6767000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6767000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79"/>
    </row>
    <row r="12" spans="1:16" s="187" customFormat="1" ht="24" customHeight="1" x14ac:dyDescent="0.2">
      <c r="B12" s="111">
        <v>311</v>
      </c>
      <c r="C12" s="112" t="s">
        <v>251</v>
      </c>
      <c r="D12" s="197">
        <f>SUM(D13:D16)</f>
        <v>5800000</v>
      </c>
      <c r="E12" s="197">
        <f>SUM(E13:E16)</f>
        <v>0</v>
      </c>
      <c r="F12" s="197">
        <f>SUM(F13:F16)</f>
        <v>0</v>
      </c>
      <c r="G12" s="54">
        <f>SUM(G13:G16)</f>
        <v>5800000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5800000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79"/>
    </row>
    <row r="13" spans="1:16" ht="24" customHeight="1" x14ac:dyDescent="0.2">
      <c r="B13" s="56">
        <v>3111</v>
      </c>
      <c r="C13" s="57" t="s">
        <v>146</v>
      </c>
      <c r="D13" s="143">
        <f>SUM(E13:G13)</f>
        <v>5800000</v>
      </c>
      <c r="E13" s="152"/>
      <c r="F13" s="152"/>
      <c r="G13" s="143">
        <f>SUM(H13:O13)</f>
        <v>5800000</v>
      </c>
      <c r="H13" s="50"/>
      <c r="I13" s="50"/>
      <c r="J13" s="50">
        <v>5800000</v>
      </c>
      <c r="K13" s="50"/>
      <c r="L13" s="50"/>
      <c r="M13" s="50"/>
      <c r="N13" s="50"/>
      <c r="O13" s="50"/>
      <c r="P13" s="279"/>
    </row>
    <row r="14" spans="1:16" ht="24" customHeight="1" x14ac:dyDescent="0.2">
      <c r="B14" s="56">
        <v>3112</v>
      </c>
      <c r="C14" s="57" t="s">
        <v>204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205</v>
      </c>
      <c r="D15" s="143">
        <f t="shared" si="5"/>
        <v>0</v>
      </c>
      <c r="E15" s="152"/>
      <c r="F15" s="152"/>
      <c r="G15" s="143">
        <f>SUM(H15:O15)</f>
        <v>0</v>
      </c>
      <c r="H15" s="50"/>
      <c r="I15" s="50"/>
      <c r="J15" s="50"/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206</v>
      </c>
      <c r="D16" s="143">
        <f t="shared" si="5"/>
        <v>0</v>
      </c>
      <c r="E16" s="152"/>
      <c r="F16" s="152"/>
      <c r="G16" s="143">
        <f>SUM(H16:O16)</f>
        <v>0</v>
      </c>
      <c r="H16" s="50"/>
      <c r="I16" s="50"/>
      <c r="J16" s="50"/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148</v>
      </c>
      <c r="D17" s="143">
        <f>D18</f>
        <v>50000</v>
      </c>
      <c r="E17" s="197">
        <f>SUM(E18)</f>
        <v>0</v>
      </c>
      <c r="F17" s="197">
        <f>SUM(F18)</f>
        <v>0</v>
      </c>
      <c r="G17" s="54">
        <f>SUM(G18)</f>
        <v>50000</v>
      </c>
      <c r="H17" s="197">
        <f>SUM(H18)</f>
        <v>0</v>
      </c>
      <c r="I17" s="197">
        <f t="shared" ref="I17:O17" si="6">SUM(I18)</f>
        <v>0</v>
      </c>
      <c r="J17" s="197">
        <f t="shared" si="6"/>
        <v>50000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147</v>
      </c>
      <c r="C18" s="57" t="s">
        <v>148</v>
      </c>
      <c r="D18" s="143">
        <f t="shared" si="5"/>
        <v>50000</v>
      </c>
      <c r="E18" s="152"/>
      <c r="F18" s="152"/>
      <c r="G18" s="143">
        <f>SUM(H18:O18)</f>
        <v>50000</v>
      </c>
      <c r="H18" s="50"/>
      <c r="I18" s="50"/>
      <c r="J18" s="50">
        <v>50000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252</v>
      </c>
      <c r="D19" s="197">
        <f t="shared" ref="D19:O19" si="7">SUM(D20:D20)</f>
        <v>917000</v>
      </c>
      <c r="E19" s="197">
        <f t="shared" si="7"/>
        <v>0</v>
      </c>
      <c r="F19" s="197">
        <f t="shared" si="7"/>
        <v>0</v>
      </c>
      <c r="G19" s="54">
        <f t="shared" si="7"/>
        <v>917000</v>
      </c>
      <c r="H19" s="197">
        <f t="shared" si="7"/>
        <v>0</v>
      </c>
      <c r="I19" s="197">
        <f t="shared" si="7"/>
        <v>0</v>
      </c>
      <c r="J19" s="197">
        <f t="shared" si="7"/>
        <v>917000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207</v>
      </c>
      <c r="D20" s="143">
        <f t="shared" si="5"/>
        <v>917000</v>
      </c>
      <c r="E20" s="152"/>
      <c r="F20" s="152"/>
      <c r="G20" s="143">
        <f>SUM(H20:O20)</f>
        <v>917000</v>
      </c>
      <c r="H20" s="50"/>
      <c r="I20" s="50"/>
      <c r="J20" s="50">
        <v>917000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253</v>
      </c>
      <c r="D21" s="197">
        <f t="shared" ref="D21:O21" si="8">D22+D27+D34+D44+D46</f>
        <v>903000</v>
      </c>
      <c r="E21" s="197">
        <f t="shared" ref="E21" si="9">E22+E27+E34+E44+E46</f>
        <v>689000</v>
      </c>
      <c r="F21" s="197">
        <f t="shared" si="8"/>
        <v>20000</v>
      </c>
      <c r="G21" s="54">
        <f t="shared" si="8"/>
        <v>194000</v>
      </c>
      <c r="H21" s="197">
        <f t="shared" si="8"/>
        <v>79000</v>
      </c>
      <c r="I21" s="197">
        <f t="shared" si="8"/>
        <v>0</v>
      </c>
      <c r="J21" s="197">
        <f t="shared" si="8"/>
        <v>115000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254</v>
      </c>
      <c r="D22" s="197">
        <f>SUM(D23:D26)</f>
        <v>104000</v>
      </c>
      <c r="E22" s="197">
        <f>SUM(E23:E26)</f>
        <v>2000</v>
      </c>
      <c r="F22" s="197">
        <f>SUM(F23:F26)</f>
        <v>0</v>
      </c>
      <c r="G22" s="54">
        <f>SUM(G23:G26)</f>
        <v>102000</v>
      </c>
      <c r="H22" s="197">
        <f>SUM(H23:H26)</f>
        <v>2000</v>
      </c>
      <c r="I22" s="197">
        <f t="shared" ref="I22:O22" si="10">SUM(I23:I26)</f>
        <v>0</v>
      </c>
      <c r="J22" s="197">
        <f t="shared" si="10"/>
        <v>100000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149</v>
      </c>
      <c r="D23" s="143">
        <f t="shared" ref="D23:D26" si="11">SUM(E23:G23)</f>
        <v>3000</v>
      </c>
      <c r="E23" s="50">
        <v>1000</v>
      </c>
      <c r="F23" s="152"/>
      <c r="G23" s="143">
        <f>SUM(H23:O23)</f>
        <v>2000</v>
      </c>
      <c r="H23" s="50">
        <v>2000</v>
      </c>
      <c r="I23" s="50"/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150</v>
      </c>
      <c r="D24" s="143">
        <f t="shared" si="11"/>
        <v>100000</v>
      </c>
      <c r="E24" s="50"/>
      <c r="F24" s="152"/>
      <c r="G24" s="143">
        <f>SUM(H24:O24)</f>
        <v>100000</v>
      </c>
      <c r="H24" s="50"/>
      <c r="I24" s="50"/>
      <c r="J24" s="50">
        <v>100000</v>
      </c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151</v>
      </c>
      <c r="D25" s="143">
        <f t="shared" si="11"/>
        <v>1000</v>
      </c>
      <c r="E25" s="50">
        <v>1000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255</v>
      </c>
      <c r="D27" s="197">
        <f t="shared" ref="D27:O27" si="12">SUM(D28:D33)</f>
        <v>506000</v>
      </c>
      <c r="E27" s="197">
        <f t="shared" ref="E27" si="13">SUM(E28:E33)</f>
        <v>471000</v>
      </c>
      <c r="F27" s="197">
        <f t="shared" si="12"/>
        <v>0</v>
      </c>
      <c r="G27" s="54">
        <f t="shared" si="12"/>
        <v>35000</v>
      </c>
      <c r="H27" s="197">
        <f t="shared" si="12"/>
        <v>35000</v>
      </c>
      <c r="I27" s="197">
        <f t="shared" si="12"/>
        <v>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153</v>
      </c>
      <c r="D28" s="143">
        <f t="shared" ref="D28:D33" si="14">SUM(E28:G28)</f>
        <v>33000</v>
      </c>
      <c r="E28" s="50">
        <v>10000</v>
      </c>
      <c r="F28" s="152"/>
      <c r="G28" s="143">
        <f t="shared" ref="G28:G33" si="15">SUM(H28:O28)</f>
        <v>23000</v>
      </c>
      <c r="H28" s="50">
        <v>23000</v>
      </c>
      <c r="I28" s="50"/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208</v>
      </c>
      <c r="D29" s="143">
        <f t="shared" si="14"/>
        <v>0</v>
      </c>
      <c r="E29" s="50"/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154</v>
      </c>
      <c r="D30" s="143">
        <f t="shared" si="14"/>
        <v>450000</v>
      </c>
      <c r="E30" s="50">
        <v>450000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155</v>
      </c>
      <c r="D31" s="143">
        <f t="shared" si="14"/>
        <v>21000</v>
      </c>
      <c r="E31" s="50">
        <v>10000</v>
      </c>
      <c r="F31" s="152"/>
      <c r="G31" s="143">
        <f t="shared" si="15"/>
        <v>11000</v>
      </c>
      <c r="H31" s="50">
        <v>11000</v>
      </c>
      <c r="I31" s="50"/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156</v>
      </c>
      <c r="D32" s="143">
        <f t="shared" si="14"/>
        <v>2000</v>
      </c>
      <c r="E32" s="50">
        <v>1000</v>
      </c>
      <c r="F32" s="152"/>
      <c r="G32" s="143">
        <f t="shared" si="15"/>
        <v>1000</v>
      </c>
      <c r="H32" s="50">
        <v>1000</v>
      </c>
      <c r="I32" s="50"/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209</v>
      </c>
      <c r="D33" s="143">
        <f t="shared" si="14"/>
        <v>0</v>
      </c>
      <c r="E33" s="50"/>
      <c r="F33" s="152"/>
      <c r="G33" s="143">
        <f t="shared" si="15"/>
        <v>0</v>
      </c>
      <c r="H33" s="50"/>
      <c r="I33" s="50"/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256</v>
      </c>
      <c r="D34" s="197">
        <f>SUM(D35:D43)</f>
        <v>240000</v>
      </c>
      <c r="E34" s="197">
        <f>SUM(E35:E43)</f>
        <v>205000</v>
      </c>
      <c r="F34" s="197">
        <f>SUM(F35:F43)</f>
        <v>0</v>
      </c>
      <c r="G34" s="54">
        <f>SUM(G35:G43)</f>
        <v>35000</v>
      </c>
      <c r="H34" s="197">
        <f>SUM(H35:H43)</f>
        <v>35000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157</v>
      </c>
      <c r="D35" s="143">
        <f t="shared" ref="D35:D43" si="17">SUM(E35:G35)</f>
        <v>19000</v>
      </c>
      <c r="E35" s="50">
        <v>10000</v>
      </c>
      <c r="F35" s="152"/>
      <c r="G35" s="143">
        <f t="shared" ref="G35:G43" si="18">SUM(H35:O35)</f>
        <v>9000</v>
      </c>
      <c r="H35" s="50">
        <v>9000</v>
      </c>
      <c r="I35" s="50"/>
      <c r="J35" s="50"/>
      <c r="K35" s="50"/>
      <c r="L35" s="50"/>
      <c r="M35" s="50"/>
      <c r="N35" s="50"/>
      <c r="O35" s="50"/>
    </row>
    <row r="36" spans="2:16" ht="24" customHeight="1" x14ac:dyDescent="0.25">
      <c r="B36" s="56">
        <v>3232</v>
      </c>
      <c r="C36" s="57" t="s">
        <v>158</v>
      </c>
      <c r="D36" s="143">
        <f t="shared" si="17"/>
        <v>121000</v>
      </c>
      <c r="E36" s="217">
        <v>106000</v>
      </c>
      <c r="F36" s="152"/>
      <c r="G36" s="143">
        <f t="shared" si="18"/>
        <v>15000</v>
      </c>
      <c r="H36" s="50">
        <v>15000</v>
      </c>
      <c r="I36" s="50"/>
      <c r="J36" s="50"/>
      <c r="K36" s="50"/>
      <c r="L36" s="50"/>
      <c r="M36" s="50"/>
      <c r="N36" s="50"/>
      <c r="O36" s="50"/>
      <c r="P36" s="221"/>
    </row>
    <row r="37" spans="2:16" ht="24" customHeight="1" x14ac:dyDescent="0.2">
      <c r="B37" s="56">
        <v>3233</v>
      </c>
      <c r="C37" s="57" t="s">
        <v>159</v>
      </c>
      <c r="D37" s="143">
        <f t="shared" si="17"/>
        <v>5000</v>
      </c>
      <c r="E37" s="50">
        <v>5000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160</v>
      </c>
      <c r="D38" s="143">
        <f t="shared" si="17"/>
        <v>40000</v>
      </c>
      <c r="E38" s="50">
        <v>40000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161</v>
      </c>
      <c r="D39" s="143">
        <f t="shared" si="17"/>
        <v>0</v>
      </c>
      <c r="E39" s="50"/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162</v>
      </c>
      <c r="D40" s="143">
        <f t="shared" si="17"/>
        <v>8000</v>
      </c>
      <c r="E40" s="50">
        <v>8000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163</v>
      </c>
      <c r="D41" s="143">
        <f t="shared" si="17"/>
        <v>30000</v>
      </c>
      <c r="E41" s="50">
        <v>30000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164</v>
      </c>
      <c r="D42" s="143">
        <f t="shared" si="17"/>
        <v>12000</v>
      </c>
      <c r="E42" s="50">
        <v>5000</v>
      </c>
      <c r="F42" s="152"/>
      <c r="G42" s="143">
        <f t="shared" si="18"/>
        <v>7000</v>
      </c>
      <c r="H42" s="50">
        <v>7000</v>
      </c>
      <c r="I42" s="50"/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165</v>
      </c>
      <c r="D43" s="143">
        <f t="shared" si="17"/>
        <v>5000</v>
      </c>
      <c r="E43" s="50">
        <v>1000</v>
      </c>
      <c r="F43" s="152"/>
      <c r="G43" s="143">
        <f t="shared" si="18"/>
        <v>4000</v>
      </c>
      <c r="H43" s="50">
        <v>4000</v>
      </c>
      <c r="I43" s="50"/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210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166</v>
      </c>
      <c r="C45" s="57" t="s">
        <v>210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171</v>
      </c>
      <c r="D46" s="197">
        <f>SUM(D47:D53)</f>
        <v>53000</v>
      </c>
      <c r="E46" s="197">
        <f>SUM(E47:E53)</f>
        <v>11000</v>
      </c>
      <c r="F46" s="197">
        <f>SUM(F47:F53)</f>
        <v>20000</v>
      </c>
      <c r="G46" s="54">
        <f>SUM(G47:G53)</f>
        <v>22000</v>
      </c>
      <c r="H46" s="197">
        <f>SUM(H47:H53)</f>
        <v>7000</v>
      </c>
      <c r="I46" s="197">
        <f t="shared" ref="I46:O46" si="22">SUM(I47:I53)</f>
        <v>0</v>
      </c>
      <c r="J46" s="197">
        <f t="shared" si="22"/>
        <v>15000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85" t="s">
        <v>354</v>
      </c>
    </row>
    <row r="47" spans="2:16" ht="24" customHeight="1" x14ac:dyDescent="0.2">
      <c r="B47" s="56">
        <v>3291</v>
      </c>
      <c r="C47" s="58" t="s">
        <v>211</v>
      </c>
      <c r="D47" s="143">
        <f t="shared" ref="D47:D53" si="23">SUM(E47:G47)</f>
        <v>20000</v>
      </c>
      <c r="E47" s="152"/>
      <c r="F47" s="50">
        <v>20000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85"/>
    </row>
    <row r="48" spans="2:16" ht="24" customHeight="1" x14ac:dyDescent="0.2">
      <c r="B48" s="56">
        <v>3292</v>
      </c>
      <c r="C48" s="57" t="s">
        <v>167</v>
      </c>
      <c r="D48" s="143">
        <f t="shared" si="23"/>
        <v>4000</v>
      </c>
      <c r="E48" s="50">
        <v>4000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86"/>
    </row>
    <row r="49" spans="2:16" ht="24" customHeight="1" x14ac:dyDescent="0.2">
      <c r="B49" s="56">
        <v>3293</v>
      </c>
      <c r="C49" s="57" t="s">
        <v>168</v>
      </c>
      <c r="D49" s="143">
        <f t="shared" si="23"/>
        <v>3000</v>
      </c>
      <c r="E49" s="50">
        <v>1000</v>
      </c>
      <c r="F49" s="152"/>
      <c r="G49" s="143">
        <f t="shared" si="24"/>
        <v>2000</v>
      </c>
      <c r="H49" s="50">
        <v>2000</v>
      </c>
      <c r="I49" s="50"/>
      <c r="J49" s="50"/>
      <c r="K49" s="50"/>
      <c r="L49" s="50"/>
      <c r="M49" s="50"/>
      <c r="N49" s="50"/>
      <c r="O49" s="50"/>
      <c r="P49" s="286"/>
    </row>
    <row r="50" spans="2:16" ht="24" customHeight="1" x14ac:dyDescent="0.2">
      <c r="B50" s="56">
        <v>3294</v>
      </c>
      <c r="C50" s="57" t="s">
        <v>169</v>
      </c>
      <c r="D50" s="143">
        <f t="shared" si="23"/>
        <v>1000</v>
      </c>
      <c r="E50" s="50">
        <v>1000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170</v>
      </c>
      <c r="D51" s="143">
        <f t="shared" si="23"/>
        <v>15000</v>
      </c>
      <c r="E51" s="50"/>
      <c r="F51" s="152"/>
      <c r="G51" s="143">
        <f t="shared" si="24"/>
        <v>15000</v>
      </c>
      <c r="H51" s="50"/>
      <c r="I51" s="50"/>
      <c r="J51" s="50">
        <v>15000</v>
      </c>
      <c r="K51" s="50"/>
      <c r="L51" s="50"/>
      <c r="M51" s="50"/>
      <c r="N51" s="50"/>
      <c r="O51" s="50"/>
    </row>
    <row r="52" spans="2:16" ht="24" customHeight="1" x14ac:dyDescent="0.2">
      <c r="B52" s="56" t="s">
        <v>212</v>
      </c>
      <c r="C52" s="57" t="s">
        <v>213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214</v>
      </c>
      <c r="D53" s="143">
        <f t="shared" si="23"/>
        <v>10000</v>
      </c>
      <c r="E53" s="50">
        <v>5000</v>
      </c>
      <c r="F53" s="152"/>
      <c r="G53" s="143">
        <f t="shared" si="24"/>
        <v>5000</v>
      </c>
      <c r="H53" s="50">
        <v>5000</v>
      </c>
      <c r="I53" s="50"/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257</v>
      </c>
      <c r="D54" s="197">
        <f>D55</f>
        <v>6000</v>
      </c>
      <c r="E54" s="197">
        <f>E55</f>
        <v>3000</v>
      </c>
      <c r="F54" s="197">
        <f>F55</f>
        <v>0</v>
      </c>
      <c r="G54" s="54">
        <f>G55</f>
        <v>3000</v>
      </c>
      <c r="H54" s="197">
        <f>H55</f>
        <v>3000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258</v>
      </c>
      <c r="D55" s="197">
        <f>SUM(D56:D59)</f>
        <v>6000</v>
      </c>
      <c r="E55" s="197">
        <f>SUM(E56:E59)</f>
        <v>3000</v>
      </c>
      <c r="F55" s="197">
        <f>SUM(F56:F59)</f>
        <v>0</v>
      </c>
      <c r="G55" s="54">
        <f>SUM(G56:G59)</f>
        <v>3000</v>
      </c>
      <c r="H55" s="197">
        <f>SUM(H56:H59)</f>
        <v>3000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172</v>
      </c>
      <c r="D56" s="143">
        <f t="shared" ref="D56:D59" si="27">SUM(E56:G56)</f>
        <v>6000</v>
      </c>
      <c r="E56" s="50">
        <v>3000</v>
      </c>
      <c r="F56" s="152"/>
      <c r="G56" s="143">
        <f>SUM(H56:O56)</f>
        <v>3000</v>
      </c>
      <c r="H56" s="50">
        <v>3000</v>
      </c>
      <c r="I56" s="50"/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215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216</v>
      </c>
      <c r="D58" s="143">
        <f t="shared" si="27"/>
        <v>0</v>
      </c>
      <c r="E58" s="50"/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217</v>
      </c>
      <c r="D59" s="143">
        <f t="shared" si="27"/>
        <v>0</v>
      </c>
      <c r="E59" s="50"/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259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260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218</v>
      </c>
      <c r="C63" s="112" t="s">
        <v>261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219</v>
      </c>
      <c r="C64" s="57" t="s">
        <v>220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262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263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221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222</v>
      </c>
      <c r="C69" s="57" t="s">
        <v>223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264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224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225</v>
      </c>
      <c r="C74" s="57" t="s">
        <v>226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227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228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229</v>
      </c>
      <c r="C78" s="57" t="s">
        <v>230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265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231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232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233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340</v>
      </c>
    </row>
    <row r="84" spans="1:16" s="175" customFormat="1" ht="24" customHeight="1" thickTop="1" x14ac:dyDescent="0.2">
      <c r="A84" s="282" t="s">
        <v>343</v>
      </c>
      <c r="B84" s="295"/>
      <c r="C84" s="295"/>
      <c r="D84" s="196">
        <f>D85+D88+D93+D112+D115</f>
        <v>304000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0</v>
      </c>
      <c r="H84" s="196">
        <f t="shared" si="48"/>
        <v>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78" t="s">
        <v>339</v>
      </c>
    </row>
    <row r="85" spans="1:16" s="175" customFormat="1" ht="24" customHeight="1" x14ac:dyDescent="0.2">
      <c r="A85" s="187"/>
      <c r="B85" s="111">
        <v>32</v>
      </c>
      <c r="C85" s="112" t="s">
        <v>253</v>
      </c>
      <c r="D85" s="197">
        <f>D86</f>
        <v>44000</v>
      </c>
      <c r="E85" s="197">
        <f t="shared" ref="E85:O86" si="49">E86</f>
        <v>0</v>
      </c>
      <c r="F85" s="197">
        <f t="shared" si="49"/>
        <v>44000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78"/>
    </row>
    <row r="86" spans="1:16" s="175" customFormat="1" ht="24" customHeight="1" x14ac:dyDescent="0.2">
      <c r="A86" s="187"/>
      <c r="B86" s="111">
        <v>323</v>
      </c>
      <c r="C86" s="112" t="s">
        <v>256</v>
      </c>
      <c r="D86" s="197">
        <f>D87</f>
        <v>44000</v>
      </c>
      <c r="E86" s="197">
        <f t="shared" si="49"/>
        <v>0</v>
      </c>
      <c r="F86" s="197">
        <f t="shared" si="49"/>
        <v>44000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78"/>
    </row>
    <row r="87" spans="1:16" s="175" customFormat="1" ht="24" customHeight="1" x14ac:dyDescent="0.2">
      <c r="A87" s="26"/>
      <c r="B87" s="56">
        <v>3232</v>
      </c>
      <c r="C87" s="57" t="s">
        <v>158</v>
      </c>
      <c r="D87" s="143">
        <f t="shared" ref="D87" si="50">SUM(E87:G87)</f>
        <v>44000</v>
      </c>
      <c r="E87" s="152"/>
      <c r="F87" s="50">
        <v>44000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78"/>
    </row>
    <row r="88" spans="1:16" s="187" customFormat="1" ht="24" customHeight="1" x14ac:dyDescent="0.2">
      <c r="B88" s="111">
        <v>41</v>
      </c>
      <c r="C88" s="112" t="s">
        <v>266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78"/>
    </row>
    <row r="89" spans="1:16" s="187" customFormat="1" ht="24" customHeight="1" x14ac:dyDescent="0.2">
      <c r="B89" s="111">
        <v>412</v>
      </c>
      <c r="C89" s="112" t="s">
        <v>267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78"/>
    </row>
    <row r="90" spans="1:16" ht="24" customHeight="1" x14ac:dyDescent="0.2">
      <c r="B90" s="56">
        <v>4123</v>
      </c>
      <c r="C90" s="57" t="s">
        <v>234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78"/>
    </row>
    <row r="91" spans="1:16" ht="24" customHeight="1" x14ac:dyDescent="0.2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78"/>
    </row>
    <row r="92" spans="1:16" ht="24" customHeight="1" x14ac:dyDescent="0.2">
      <c r="B92" s="56">
        <v>4126</v>
      </c>
      <c r="C92" s="57" t="s">
        <v>235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78"/>
    </row>
    <row r="93" spans="1:16" s="187" customFormat="1" ht="24" customHeight="1" x14ac:dyDescent="0.2">
      <c r="B93" s="111">
        <v>42</v>
      </c>
      <c r="C93" s="112" t="s">
        <v>268</v>
      </c>
      <c r="D93" s="197">
        <f>D94+D98+D106+D108+D110</f>
        <v>260000</v>
      </c>
      <c r="E93" s="197">
        <f>E94+E98+E106+E108+E110</f>
        <v>224000</v>
      </c>
      <c r="F93" s="197">
        <f>F94+F98+F106+F108+F110</f>
        <v>36000</v>
      </c>
      <c r="G93" s="54">
        <f>G94+G98+G106+G108+G110</f>
        <v>0</v>
      </c>
      <c r="H93" s="197">
        <f>H94+H98+H106+H108+H110</f>
        <v>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269</v>
      </c>
      <c r="D94" s="197">
        <f>SUM(D95:D97)</f>
        <v>214000</v>
      </c>
      <c r="E94" s="197">
        <f>SUM(E95:E97)</f>
        <v>202000</v>
      </c>
      <c r="F94" s="197">
        <f>SUM(F95:F97)</f>
        <v>12000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89</v>
      </c>
      <c r="D96" s="143">
        <f t="shared" si="59"/>
        <v>214000</v>
      </c>
      <c r="E96" s="50">
        <v>202000</v>
      </c>
      <c r="F96" s="50">
        <v>12000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270</v>
      </c>
      <c r="D98" s="197">
        <f>SUM(D99:D105)</f>
        <v>46000</v>
      </c>
      <c r="E98" s="197">
        <f>SUM(E99:E105)</f>
        <v>22000</v>
      </c>
      <c r="F98" s="197">
        <f>SUM(F99:F105)</f>
        <v>24000</v>
      </c>
      <c r="G98" s="54">
        <f>SUM(G99:G105)</f>
        <v>0</v>
      </c>
      <c r="H98" s="197">
        <f>SUM(H99:H105)</f>
        <v>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92</v>
      </c>
      <c r="D99" s="143">
        <f t="shared" ref="D99:D105" si="61">SUM(E99:G99)</f>
        <v>36000</v>
      </c>
      <c r="E99" s="50">
        <v>22000</v>
      </c>
      <c r="F99" s="50">
        <v>14000</v>
      </c>
      <c r="G99" s="143">
        <f t="shared" ref="G99:G105" si="62">SUM(H99:O99)</f>
        <v>0</v>
      </c>
      <c r="H99" s="50"/>
      <c r="I99" s="50"/>
      <c r="J99" s="50"/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94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97</v>
      </c>
      <c r="D104" s="143">
        <f t="shared" si="61"/>
        <v>0</v>
      </c>
      <c r="E104" s="50"/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98</v>
      </c>
      <c r="D105" s="143">
        <f t="shared" si="61"/>
        <v>10000</v>
      </c>
      <c r="E105" s="50"/>
      <c r="F105" s="50">
        <v>10000</v>
      </c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271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272</v>
      </c>
      <c r="D108" s="197">
        <f>SUM(D109)</f>
        <v>0</v>
      </c>
      <c r="E108" s="197">
        <f>E109</f>
        <v>0</v>
      </c>
      <c r="F108" s="197">
        <f>F109</f>
        <v>0</v>
      </c>
      <c r="G108" s="54">
        <f>SUM(G109)</f>
        <v>0</v>
      </c>
      <c r="H108" s="197">
        <f>H109</f>
        <v>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236</v>
      </c>
      <c r="D109" s="143">
        <f t="shared" ref="D109" si="66">SUM(E109:G109)</f>
        <v>0</v>
      </c>
      <c r="E109" s="50"/>
      <c r="F109" s="50"/>
      <c r="G109" s="143">
        <f>SUM(H109:O109)</f>
        <v>0</v>
      </c>
      <c r="H109" s="50"/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273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274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275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276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277</v>
      </c>
      <c r="C116" s="57" t="s">
        <v>237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278</v>
      </c>
      <c r="C117" s="57" t="s">
        <v>238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241</v>
      </c>
      <c r="C118" s="57" t="s">
        <v>239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279</v>
      </c>
      <c r="C119" s="59" t="s">
        <v>240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344</v>
      </c>
      <c r="B120" s="178"/>
      <c r="C120" s="183"/>
      <c r="D120" s="179">
        <f>D121+D123+D127+D125</f>
        <v>707000</v>
      </c>
      <c r="E120" s="179">
        <f t="shared" ref="E120:O120" si="74">E121+E123+E127+E125</f>
        <v>0</v>
      </c>
      <c r="F120" s="179">
        <f t="shared" si="74"/>
        <v>407000</v>
      </c>
      <c r="G120" s="179">
        <f t="shared" si="74"/>
        <v>300000</v>
      </c>
      <c r="H120" s="179">
        <f>H121+H123+H127+H125</f>
        <v>0</v>
      </c>
      <c r="I120" s="179">
        <f t="shared" si="74"/>
        <v>300000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288</v>
      </c>
      <c r="C121" s="75" t="s">
        <v>289</v>
      </c>
      <c r="D121" s="147">
        <f>D122</f>
        <v>597000</v>
      </c>
      <c r="E121" s="147">
        <f t="shared" ref="E121:O121" si="75">E122</f>
        <v>0</v>
      </c>
      <c r="F121" s="147">
        <f t="shared" si="75"/>
        <v>297000</v>
      </c>
      <c r="G121" s="147">
        <f t="shared" si="75"/>
        <v>300000</v>
      </c>
      <c r="H121" s="147">
        <f t="shared" si="75"/>
        <v>0</v>
      </c>
      <c r="I121" s="147">
        <f t="shared" si="75"/>
        <v>300000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290</v>
      </c>
      <c r="C122" s="63" t="s">
        <v>146</v>
      </c>
      <c r="D122" s="143">
        <f t="shared" ref="D122" si="76">SUM(E122:G122)</f>
        <v>597000</v>
      </c>
      <c r="E122" s="154"/>
      <c r="F122" s="72">
        <v>297000</v>
      </c>
      <c r="G122" s="150">
        <f t="shared" ref="G122:G126" si="77">SUM(H122:O122)</f>
        <v>300000</v>
      </c>
      <c r="H122" s="64"/>
      <c r="I122" s="64">
        <v>300000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291</v>
      </c>
      <c r="C123" s="75" t="s">
        <v>148</v>
      </c>
      <c r="D123" s="147">
        <f>D124</f>
        <v>17000</v>
      </c>
      <c r="E123" s="147">
        <f t="shared" ref="E123:O123" si="78">E124</f>
        <v>0</v>
      </c>
      <c r="F123" s="147">
        <f t="shared" si="78"/>
        <v>17000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147</v>
      </c>
      <c r="C124" s="63" t="s">
        <v>148</v>
      </c>
      <c r="D124" s="143">
        <f t="shared" ref="D124" si="79">SUM(E124:G124)</f>
        <v>17000</v>
      </c>
      <c r="E124" s="155"/>
      <c r="F124" s="64">
        <v>17000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292</v>
      </c>
      <c r="C125" s="70" t="s">
        <v>293</v>
      </c>
      <c r="D125" s="198">
        <f>D126</f>
        <v>80000</v>
      </c>
      <c r="E125" s="198">
        <f t="shared" ref="E125:O125" si="80">E126</f>
        <v>0</v>
      </c>
      <c r="F125" s="198">
        <f t="shared" si="80"/>
        <v>80000</v>
      </c>
      <c r="G125" s="198">
        <f t="shared" si="80"/>
        <v>0</v>
      </c>
      <c r="H125" s="198">
        <f t="shared" si="80"/>
        <v>0</v>
      </c>
      <c r="I125" s="198">
        <f t="shared" si="80"/>
        <v>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294</v>
      </c>
      <c r="C126" s="63" t="s">
        <v>309</v>
      </c>
      <c r="D126" s="143">
        <f t="shared" ref="D126" si="81">SUM(E126:G126)</f>
        <v>80000</v>
      </c>
      <c r="E126" s="155"/>
      <c r="F126" s="64">
        <v>80000</v>
      </c>
      <c r="G126" s="150">
        <f t="shared" si="77"/>
        <v>0</v>
      </c>
      <c r="H126" s="64"/>
      <c r="I126" s="64"/>
      <c r="J126" s="64"/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295</v>
      </c>
      <c r="C127" s="75" t="s">
        <v>254</v>
      </c>
      <c r="D127" s="147">
        <f>D128</f>
        <v>13000</v>
      </c>
      <c r="E127" s="147">
        <f t="shared" ref="E127:O127" si="82">E128</f>
        <v>0</v>
      </c>
      <c r="F127" s="147">
        <f t="shared" si="82"/>
        <v>13000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296</v>
      </c>
      <c r="C128" s="63" t="s">
        <v>150</v>
      </c>
      <c r="D128" s="143">
        <f t="shared" ref="D128" si="83">SUM(E128:G128)</f>
        <v>13000</v>
      </c>
      <c r="E128" s="155"/>
      <c r="F128" s="64">
        <v>13000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 x14ac:dyDescent="0.2">
      <c r="A129" s="282" t="s">
        <v>345</v>
      </c>
      <c r="B129" s="289"/>
      <c r="C129" s="289"/>
      <c r="D129" s="212">
        <f>D130+D132</f>
        <v>300000</v>
      </c>
      <c r="E129" s="212">
        <f t="shared" ref="E129" si="85">E130+E132</f>
        <v>0</v>
      </c>
      <c r="F129" s="212">
        <f t="shared" ref="F129:O129" si="86">F130+F132</f>
        <v>100000</v>
      </c>
      <c r="G129" s="212">
        <f t="shared" si="86"/>
        <v>200000</v>
      </c>
      <c r="H129" s="212">
        <f t="shared" si="86"/>
        <v>0</v>
      </c>
      <c r="I129" s="212">
        <f t="shared" si="86"/>
        <v>0</v>
      </c>
      <c r="J129" s="212">
        <f t="shared" si="86"/>
        <v>200000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305</v>
      </c>
      <c r="C130" s="75" t="s">
        <v>306</v>
      </c>
      <c r="D130" s="147">
        <f>D131</f>
        <v>100000</v>
      </c>
      <c r="E130" s="147">
        <f t="shared" ref="E130:O130" si="87">E131</f>
        <v>0</v>
      </c>
      <c r="F130" s="147">
        <f t="shared" si="87"/>
        <v>100000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307</v>
      </c>
      <c r="C131" s="63" t="s">
        <v>175</v>
      </c>
      <c r="D131" s="143">
        <f t="shared" ref="D131" si="88">SUM(E131:G131)</f>
        <v>100000</v>
      </c>
      <c r="E131" s="155"/>
      <c r="F131" s="64">
        <v>100000</v>
      </c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314</v>
      </c>
      <c r="C132" s="87" t="s">
        <v>315</v>
      </c>
      <c r="D132" s="147">
        <f>D133</f>
        <v>200000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200000</v>
      </c>
      <c r="H132" s="147">
        <f t="shared" si="90"/>
        <v>0</v>
      </c>
      <c r="I132" s="147">
        <f t="shared" si="90"/>
        <v>0</v>
      </c>
      <c r="J132" s="147">
        <f t="shared" si="90"/>
        <v>200000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316</v>
      </c>
      <c r="C133" s="89" t="s">
        <v>236</v>
      </c>
      <c r="D133" s="143">
        <f t="shared" ref="D133" si="91">SUM(E133:G133)</f>
        <v>200000</v>
      </c>
      <c r="E133" s="155"/>
      <c r="F133" s="64"/>
      <c r="G133" s="150">
        <f t="shared" si="84"/>
        <v>200000</v>
      </c>
      <c r="H133" s="64"/>
      <c r="I133" s="64"/>
      <c r="J133" s="64">
        <v>200000</v>
      </c>
      <c r="K133" s="64"/>
      <c r="L133" s="64"/>
      <c r="M133" s="64"/>
      <c r="N133" s="64"/>
      <c r="O133" s="64"/>
    </row>
    <row r="134" spans="1:16" s="214" customFormat="1" ht="24" customHeight="1" x14ac:dyDescent="0.2">
      <c r="A134" s="282" t="s">
        <v>346</v>
      </c>
      <c r="B134" s="283"/>
      <c r="C134" s="283"/>
      <c r="D134" s="212">
        <f>D135</f>
        <v>400000</v>
      </c>
      <c r="E134" s="212">
        <f t="shared" ref="E134:O135" si="92">E135</f>
        <v>0</v>
      </c>
      <c r="F134" s="212">
        <f t="shared" si="92"/>
        <v>100000</v>
      </c>
      <c r="G134" s="212">
        <f t="shared" si="92"/>
        <v>300000</v>
      </c>
      <c r="H134" s="212">
        <f t="shared" si="92"/>
        <v>0</v>
      </c>
      <c r="I134" s="212">
        <f t="shared" si="92"/>
        <v>300000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297</v>
      </c>
      <c r="C135" s="75" t="s">
        <v>298</v>
      </c>
      <c r="D135" s="147">
        <f>D136</f>
        <v>400000</v>
      </c>
      <c r="E135" s="147">
        <f t="shared" si="92"/>
        <v>0</v>
      </c>
      <c r="F135" s="147">
        <f t="shared" si="92"/>
        <v>100000</v>
      </c>
      <c r="G135" s="147">
        <f t="shared" si="92"/>
        <v>300000</v>
      </c>
      <c r="H135" s="147">
        <f t="shared" si="92"/>
        <v>0</v>
      </c>
      <c r="I135" s="147">
        <f t="shared" si="92"/>
        <v>300000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299</v>
      </c>
      <c r="C136" s="63" t="s">
        <v>208</v>
      </c>
      <c r="D136" s="143">
        <f t="shared" ref="D136" si="93">SUM(E136:G136)</f>
        <v>400000</v>
      </c>
      <c r="E136" s="155"/>
      <c r="F136" s="64">
        <v>100000</v>
      </c>
      <c r="G136" s="150">
        <f t="shared" ref="G136" si="94">SUM(H136:O136)</f>
        <v>300000</v>
      </c>
      <c r="H136" s="64"/>
      <c r="I136" s="64">
        <v>300000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2" t="s">
        <v>347</v>
      </c>
      <c r="B137" s="289"/>
      <c r="C137" s="289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300</v>
      </c>
      <c r="C138" s="75" t="s">
        <v>256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301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303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304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305</v>
      </c>
      <c r="C142" s="75" t="s">
        <v>306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310</v>
      </c>
      <c r="C143" s="90" t="s">
        <v>311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2" t="s">
        <v>348</v>
      </c>
      <c r="B144" s="283"/>
      <c r="C144" s="283"/>
      <c r="D144" s="212">
        <f>D145</f>
        <v>0</v>
      </c>
      <c r="E144" s="212">
        <f t="shared" ref="E144:O145" si="104">E145</f>
        <v>0</v>
      </c>
      <c r="F144" s="212">
        <f t="shared" si="104"/>
        <v>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303</v>
      </c>
      <c r="C145" s="75" t="s">
        <v>171</v>
      </c>
      <c r="D145" s="147">
        <f>D146</f>
        <v>0</v>
      </c>
      <c r="E145" s="147">
        <f t="shared" si="104"/>
        <v>0</v>
      </c>
      <c r="F145" s="147">
        <f t="shared" si="104"/>
        <v>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304</v>
      </c>
      <c r="C146" s="63" t="s">
        <v>171</v>
      </c>
      <c r="D146" s="143">
        <f t="shared" ref="D146" si="105">SUM(E146:G146)</f>
        <v>0</v>
      </c>
      <c r="E146" s="155"/>
      <c r="F146" s="64"/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2" t="s">
        <v>349</v>
      </c>
      <c r="B147" s="283"/>
      <c r="C147" s="283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288</v>
      </c>
      <c r="C148" s="75" t="s">
        <v>289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290</v>
      </c>
      <c r="C149" s="66" t="s">
        <v>146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291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292</v>
      </c>
      <c r="C152" s="146" t="s">
        <v>312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294</v>
      </c>
      <c r="C153" s="66" t="s">
        <v>313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295</v>
      </c>
      <c r="C154" s="75" t="s">
        <v>254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296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300</v>
      </c>
      <c r="C156" s="75" t="s">
        <v>256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302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2" t="s">
        <v>350</v>
      </c>
      <c r="B158" s="283"/>
      <c r="C158" s="283"/>
      <c r="D158" s="212">
        <f>D159+D161+D163+D165+D167</f>
        <v>60000</v>
      </c>
      <c r="E158" s="212">
        <f t="shared" ref="E158:O158" si="119">E159+E161+E163+E165+E167</f>
        <v>0</v>
      </c>
      <c r="F158" s="212">
        <f t="shared" si="119"/>
        <v>60000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288</v>
      </c>
      <c r="C159" s="75" t="s">
        <v>289</v>
      </c>
      <c r="D159" s="147">
        <f>D160</f>
        <v>25000</v>
      </c>
      <c r="E159" s="147">
        <f t="shared" ref="E159:O159" si="120">E160</f>
        <v>0</v>
      </c>
      <c r="F159" s="147">
        <f t="shared" si="120"/>
        <v>25000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290</v>
      </c>
      <c r="C160" s="66" t="s">
        <v>146</v>
      </c>
      <c r="D160" s="143">
        <f t="shared" ref="D160" si="121">SUM(E160:G160)</f>
        <v>25000</v>
      </c>
      <c r="E160" s="155"/>
      <c r="F160" s="64">
        <v>25000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291</v>
      </c>
      <c r="C161" s="75" t="s">
        <v>148</v>
      </c>
      <c r="D161" s="147">
        <f>D162</f>
        <v>5000</v>
      </c>
      <c r="E161" s="147">
        <f t="shared" ref="E161:O161" si="123">E162</f>
        <v>0</v>
      </c>
      <c r="F161" s="147">
        <f t="shared" si="123"/>
        <v>5000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147</v>
      </c>
      <c r="C162" s="66" t="s">
        <v>148</v>
      </c>
      <c r="D162" s="143">
        <f t="shared" ref="D162" si="124">SUM(E162:G162)</f>
        <v>5000</v>
      </c>
      <c r="E162" s="155"/>
      <c r="F162" s="64">
        <v>5000</v>
      </c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292</v>
      </c>
      <c r="C163" s="146" t="s">
        <v>312</v>
      </c>
      <c r="D163" s="147">
        <f>D164</f>
        <v>10000</v>
      </c>
      <c r="E163" s="147">
        <f t="shared" ref="E163:O163" si="126">E164</f>
        <v>0</v>
      </c>
      <c r="F163" s="147">
        <f t="shared" si="126"/>
        <v>10000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294</v>
      </c>
      <c r="C164" s="66" t="s">
        <v>313</v>
      </c>
      <c r="D164" s="143">
        <f t="shared" ref="D164" si="127">SUM(E164:G164)</f>
        <v>10000</v>
      </c>
      <c r="E164" s="155"/>
      <c r="F164" s="64">
        <v>10000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295</v>
      </c>
      <c r="C165" s="75" t="s">
        <v>254</v>
      </c>
      <c r="D165" s="147">
        <f>D166</f>
        <v>20000</v>
      </c>
      <c r="E165" s="147">
        <f t="shared" ref="E165:O165" si="128">E166</f>
        <v>0</v>
      </c>
      <c r="F165" s="147">
        <f t="shared" si="128"/>
        <v>20000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296</v>
      </c>
      <c r="C166" s="66" t="s">
        <v>150</v>
      </c>
      <c r="D166" s="143">
        <f t="shared" ref="D166" si="129">SUM(E166:G166)</f>
        <v>20000</v>
      </c>
      <c r="E166" s="155"/>
      <c r="F166" s="64">
        <v>20000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300</v>
      </c>
      <c r="C167" s="75" t="s">
        <v>256</v>
      </c>
      <c r="D167" s="147">
        <f>D168</f>
        <v>0</v>
      </c>
      <c r="E167" s="147">
        <f t="shared" ref="E167:O167" si="130">E168</f>
        <v>0</v>
      </c>
      <c r="F167" s="147">
        <f t="shared" si="130"/>
        <v>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302</v>
      </c>
      <c r="C168" s="63" t="s">
        <v>163</v>
      </c>
      <c r="D168" s="143">
        <f t="shared" ref="D168" si="131">SUM(E168:G168)</f>
        <v>0</v>
      </c>
      <c r="E168" s="71"/>
      <c r="F168" s="165"/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0" t="s">
        <v>351</v>
      </c>
      <c r="B169" s="291"/>
      <c r="C169" s="291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340</v>
      </c>
    </row>
    <row r="170" spans="1:18" s="187" customFormat="1" ht="24" customHeight="1" x14ac:dyDescent="0.2">
      <c r="A170" s="74"/>
      <c r="B170" s="83" t="s">
        <v>288</v>
      </c>
      <c r="C170" s="75" t="s">
        <v>289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84" t="s">
        <v>342</v>
      </c>
      <c r="Q170" s="209"/>
      <c r="R170" s="209"/>
    </row>
    <row r="171" spans="1:18" ht="24" customHeight="1" x14ac:dyDescent="0.2">
      <c r="A171" s="62"/>
      <c r="B171" s="79" t="s">
        <v>290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84"/>
      <c r="Q171" s="209"/>
      <c r="R171" s="209"/>
    </row>
    <row r="172" spans="1:18" s="187" customFormat="1" ht="24" customHeight="1" x14ac:dyDescent="0.2">
      <c r="A172" s="74"/>
      <c r="B172" s="83" t="s">
        <v>291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84"/>
      <c r="Q172" s="209"/>
      <c r="R172" s="209"/>
    </row>
    <row r="173" spans="1:18" ht="24" customHeight="1" x14ac:dyDescent="0.2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84"/>
    </row>
    <row r="174" spans="1:18" s="187" customFormat="1" ht="24" customHeight="1" x14ac:dyDescent="0.2">
      <c r="A174" s="74"/>
      <c r="B174" s="83" t="s">
        <v>292</v>
      </c>
      <c r="C174" s="146" t="s">
        <v>312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84"/>
    </row>
    <row r="175" spans="1:18" ht="24" customHeight="1" x14ac:dyDescent="0.2">
      <c r="A175" s="62"/>
      <c r="B175" s="79" t="s">
        <v>294</v>
      </c>
      <c r="C175" s="66" t="s">
        <v>313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84"/>
    </row>
    <row r="176" spans="1:18" s="187" customFormat="1" ht="24" customHeight="1" x14ac:dyDescent="0.2">
      <c r="A176" s="74"/>
      <c r="B176" s="83" t="s">
        <v>295</v>
      </c>
      <c r="C176" s="75" t="s">
        <v>254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84"/>
    </row>
    <row r="177" spans="1:16" ht="24" customHeight="1" x14ac:dyDescent="0.2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84"/>
    </row>
    <row r="178" spans="1:16" ht="24" customHeight="1" x14ac:dyDescent="0.2">
      <c r="A178" s="62"/>
      <c r="B178" s="79" t="s">
        <v>296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255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300</v>
      </c>
      <c r="C182" s="75" t="s">
        <v>256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302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214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2" t="s">
        <v>352</v>
      </c>
      <c r="B190" s="281"/>
      <c r="C190" s="281"/>
      <c r="D190" s="212">
        <f>D191+D193</f>
        <v>10000</v>
      </c>
      <c r="E190" s="212">
        <f t="shared" ref="E190:O190" si="163">E191+E193</f>
        <v>0</v>
      </c>
      <c r="F190" s="212">
        <f t="shared" si="163"/>
        <v>10000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337</v>
      </c>
    </row>
    <row r="191" spans="1:16" s="187" customFormat="1" ht="24" customHeight="1" x14ac:dyDescent="0.2">
      <c r="A191" s="74"/>
      <c r="B191" s="91" t="s">
        <v>300</v>
      </c>
      <c r="C191" s="75" t="s">
        <v>256</v>
      </c>
      <c r="D191" s="147">
        <f>SUM(D192)</f>
        <v>10000</v>
      </c>
      <c r="E191" s="147">
        <f t="shared" ref="E191:O191" si="164">SUM(E192)</f>
        <v>0</v>
      </c>
      <c r="F191" s="147">
        <f t="shared" si="164"/>
        <v>10000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302</v>
      </c>
      <c r="C192" s="63" t="s">
        <v>163</v>
      </c>
      <c r="D192" s="143">
        <f t="shared" ref="D192" si="165">SUM(E192:G192)</f>
        <v>10000</v>
      </c>
      <c r="E192" s="71"/>
      <c r="F192" s="165">
        <v>10000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303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304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0" t="s">
        <v>353</v>
      </c>
      <c r="B195" s="281"/>
      <c r="C195" s="281"/>
      <c r="D195" s="179">
        <f>D196</f>
        <v>25000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25000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25000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297</v>
      </c>
      <c r="C196" s="75" t="s">
        <v>298</v>
      </c>
      <c r="D196" s="147">
        <f>D197</f>
        <v>25000</v>
      </c>
      <c r="E196" s="147">
        <f t="shared" si="170"/>
        <v>0</v>
      </c>
      <c r="F196" s="147">
        <f t="shared" si="170"/>
        <v>0</v>
      </c>
      <c r="G196" s="147">
        <f t="shared" si="170"/>
        <v>25000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25000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299</v>
      </c>
      <c r="C197" s="68" t="s">
        <v>208</v>
      </c>
      <c r="D197" s="143">
        <f t="shared" ref="D197" si="171">SUM(E197:G197)</f>
        <v>25000</v>
      </c>
      <c r="E197" s="234"/>
      <c r="F197" s="234"/>
      <c r="G197" s="151">
        <f t="shared" si="169"/>
        <v>25000</v>
      </c>
      <c r="H197" s="69"/>
      <c r="I197" s="69"/>
      <c r="J197" s="69"/>
      <c r="K197" s="69"/>
      <c r="L197" s="69">
        <v>25000</v>
      </c>
      <c r="M197" s="69"/>
      <c r="N197" s="69"/>
      <c r="O197" s="69"/>
    </row>
    <row r="198" spans="1:16" s="176" customFormat="1" ht="30" customHeight="1" thickTop="1" thickBot="1" x14ac:dyDescent="0.25">
      <c r="A198" s="180"/>
      <c r="B198" s="287" t="s">
        <v>325</v>
      </c>
      <c r="C198" s="288"/>
      <c r="D198" s="181">
        <f t="shared" ref="D198:O198" si="172">D9</f>
        <v>9482000</v>
      </c>
      <c r="E198" s="181">
        <f t="shared" si="172"/>
        <v>916000</v>
      </c>
      <c r="F198" s="181">
        <f t="shared" si="172"/>
        <v>777000</v>
      </c>
      <c r="G198" s="181">
        <f t="shared" si="172"/>
        <v>7789000</v>
      </c>
      <c r="H198" s="181">
        <f t="shared" si="172"/>
        <v>82000</v>
      </c>
      <c r="I198" s="181">
        <f t="shared" si="172"/>
        <v>600000</v>
      </c>
      <c r="J198" s="181">
        <f t="shared" si="172"/>
        <v>7082000</v>
      </c>
      <c r="K198" s="181">
        <f t="shared" si="172"/>
        <v>0</v>
      </c>
      <c r="L198" s="181">
        <f t="shared" si="172"/>
        <v>25000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-2342733</v>
      </c>
      <c r="F201" s="55">
        <f>F198-F199</f>
        <v>-2481733</v>
      </c>
      <c r="G201" s="113">
        <f>G198-G199</f>
        <v>33288</v>
      </c>
      <c r="H201" s="55">
        <f>H199-H198</f>
        <v>25462</v>
      </c>
      <c r="I201" s="55">
        <f>I199-I198</f>
        <v>170544</v>
      </c>
      <c r="J201" s="55">
        <f>J199-J198</f>
        <v>-260180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H5:O5"/>
    <mergeCell ref="A9:C9"/>
    <mergeCell ref="A10:C10"/>
    <mergeCell ref="A84:C84"/>
    <mergeCell ref="A129:C129"/>
    <mergeCell ref="A5:C6"/>
    <mergeCell ref="D5:D7"/>
    <mergeCell ref="G5:G7"/>
    <mergeCell ref="B198:C198"/>
    <mergeCell ref="A137:C137"/>
    <mergeCell ref="A144:C144"/>
    <mergeCell ref="A147:C147"/>
    <mergeCell ref="A169:C169"/>
    <mergeCell ref="A190:C190"/>
    <mergeCell ref="P84:P92"/>
    <mergeCell ref="P10:P13"/>
    <mergeCell ref="A195:C195"/>
    <mergeCell ref="A158:C158"/>
    <mergeCell ref="A134:C134"/>
    <mergeCell ref="P170:P177"/>
    <mergeCell ref="P46:P47"/>
    <mergeCell ref="P48:P49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G25" sqref="G25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365</v>
      </c>
    </row>
    <row r="5" spans="1:2" ht="15" x14ac:dyDescent="0.25">
      <c r="A5" s="32"/>
    </row>
    <row r="6" spans="1:2" ht="15" x14ac:dyDescent="0.25">
      <c r="A6" s="32" t="s">
        <v>366</v>
      </c>
    </row>
    <row r="7" spans="1:2" x14ac:dyDescent="0.2">
      <c r="A7" s="33"/>
    </row>
    <row r="8" spans="1:2" ht="16.5" thickBot="1" x14ac:dyDescent="0.3">
      <c r="A8" s="34"/>
    </row>
    <row r="9" spans="1:2" ht="23.25" customHeight="1" x14ac:dyDescent="0.2">
      <c r="A9" s="306" t="s">
        <v>181</v>
      </c>
      <c r="B9" s="307" t="s">
        <v>367</v>
      </c>
    </row>
    <row r="10" spans="1:2" ht="30" customHeight="1" x14ac:dyDescent="0.2">
      <c r="A10" s="304"/>
      <c r="B10" s="305"/>
    </row>
    <row r="11" spans="1:2" ht="12.75" customHeight="1" x14ac:dyDescent="0.2">
      <c r="A11" s="298" t="s">
        <v>182</v>
      </c>
      <c r="B11" s="301" t="s">
        <v>361</v>
      </c>
    </row>
    <row r="12" spans="1:2" ht="12.75" customHeight="1" x14ac:dyDescent="0.2">
      <c r="A12" s="299"/>
      <c r="B12" s="302"/>
    </row>
    <row r="13" spans="1:2" ht="12.75" customHeight="1" x14ac:dyDescent="0.2">
      <c r="A13" s="299"/>
      <c r="B13" s="302"/>
    </row>
    <row r="14" spans="1:2" ht="12.75" customHeight="1" x14ac:dyDescent="0.2">
      <c r="A14" s="299"/>
      <c r="B14" s="302"/>
    </row>
    <row r="15" spans="1:2" ht="12.75" customHeight="1" x14ac:dyDescent="0.2">
      <c r="A15" s="299"/>
      <c r="B15" s="302"/>
    </row>
    <row r="16" spans="1:2" ht="12.75" customHeight="1" x14ac:dyDescent="0.2">
      <c r="A16" s="299"/>
      <c r="B16" s="302"/>
    </row>
    <row r="17" spans="1:2" ht="12.75" customHeight="1" x14ac:dyDescent="0.2">
      <c r="A17" s="304"/>
      <c r="B17" s="305"/>
    </row>
    <row r="18" spans="1:2" ht="106.5" customHeight="1" x14ac:dyDescent="0.2">
      <c r="A18" s="298" t="s">
        <v>183</v>
      </c>
      <c r="B18" s="301" t="s">
        <v>368</v>
      </c>
    </row>
    <row r="19" spans="1:2" ht="12.75" customHeight="1" x14ac:dyDescent="0.2">
      <c r="A19" s="299"/>
      <c r="B19" s="302"/>
    </row>
    <row r="20" spans="1:2" ht="12.75" customHeight="1" x14ac:dyDescent="0.2">
      <c r="A20" s="304"/>
      <c r="B20" s="305"/>
    </row>
    <row r="21" spans="1:2" ht="69.75" customHeight="1" x14ac:dyDescent="0.2">
      <c r="A21" s="298" t="s">
        <v>184</v>
      </c>
      <c r="B21" s="301" t="s">
        <v>362</v>
      </c>
    </row>
    <row r="22" spans="1:2" ht="12.75" customHeight="1" x14ac:dyDescent="0.2">
      <c r="A22" s="299"/>
      <c r="B22" s="302"/>
    </row>
    <row r="23" spans="1:2" ht="12.75" customHeight="1" x14ac:dyDescent="0.2">
      <c r="A23" s="299"/>
      <c r="B23" s="302"/>
    </row>
    <row r="24" spans="1:2" ht="12.75" customHeight="1" x14ac:dyDescent="0.2">
      <c r="A24" s="304"/>
      <c r="B24" s="305"/>
    </row>
    <row r="25" spans="1:2" ht="114" customHeight="1" x14ac:dyDescent="0.2">
      <c r="A25" s="298" t="s">
        <v>185</v>
      </c>
      <c r="B25" s="301" t="s">
        <v>363</v>
      </c>
    </row>
    <row r="26" spans="1:2" ht="12.75" customHeight="1" x14ac:dyDescent="0.2">
      <c r="A26" s="299"/>
      <c r="B26" s="302"/>
    </row>
    <row r="27" spans="1:2" ht="12.75" customHeight="1" x14ac:dyDescent="0.2">
      <c r="A27" s="304"/>
      <c r="B27" s="305"/>
    </row>
    <row r="28" spans="1:2" ht="32.25" customHeight="1" x14ac:dyDescent="0.2">
      <c r="A28" s="298" t="s">
        <v>186</v>
      </c>
      <c r="B28" s="301" t="s">
        <v>369</v>
      </c>
    </row>
    <row r="29" spans="1:2" ht="12.75" customHeight="1" x14ac:dyDescent="0.2">
      <c r="A29" s="299"/>
      <c r="B29" s="302"/>
    </row>
    <row r="30" spans="1:2" ht="12.75" customHeight="1" x14ac:dyDescent="0.2">
      <c r="A30" s="299"/>
      <c r="B30" s="302"/>
    </row>
    <row r="31" spans="1:2" ht="12.75" customHeight="1" x14ac:dyDescent="0.2">
      <c r="A31" s="299"/>
      <c r="B31" s="302"/>
    </row>
    <row r="32" spans="1:2" ht="12.75" customHeight="1" x14ac:dyDescent="0.2">
      <c r="A32" s="299"/>
      <c r="B32" s="302"/>
    </row>
    <row r="33" spans="1:2" ht="12.75" customHeight="1" x14ac:dyDescent="0.2">
      <c r="A33" s="304"/>
      <c r="B33" s="305"/>
    </row>
    <row r="34" spans="1:2" ht="12.75" customHeight="1" x14ac:dyDescent="0.2">
      <c r="A34" s="298" t="s">
        <v>187</v>
      </c>
      <c r="B34" s="301" t="s">
        <v>364</v>
      </c>
    </row>
    <row r="35" spans="1:2" ht="12.75" customHeight="1" x14ac:dyDescent="0.2">
      <c r="A35" s="299"/>
      <c r="B35" s="302"/>
    </row>
    <row r="36" spans="1:2" ht="12.75" customHeight="1" x14ac:dyDescent="0.2">
      <c r="A36" s="299"/>
      <c r="B36" s="302"/>
    </row>
    <row r="37" spans="1:2" ht="12.75" customHeight="1" x14ac:dyDescent="0.2">
      <c r="A37" s="299"/>
      <c r="B37" s="302"/>
    </row>
    <row r="38" spans="1:2" ht="12.75" customHeight="1" x14ac:dyDescent="0.2">
      <c r="A38" s="299"/>
      <c r="B38" s="302"/>
    </row>
    <row r="39" spans="1:2" ht="13.5" customHeight="1" thickBot="1" x14ac:dyDescent="0.25">
      <c r="A39" s="300"/>
      <c r="B39" s="303"/>
    </row>
    <row r="40" spans="1:2" ht="14.25" x14ac:dyDescent="0.2">
      <c r="A40" s="35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Tajnistvo</cp:lastModifiedBy>
  <cp:lastPrinted>2020-10-21T07:18:57Z</cp:lastPrinted>
  <dcterms:created xsi:type="dcterms:W3CDTF">2017-09-21T11:58:02Z</dcterms:created>
  <dcterms:modified xsi:type="dcterms:W3CDTF">2020-12-22T08:16:48Z</dcterms:modified>
</cp:coreProperties>
</file>