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F289" i="9"/>
  <c r="H288" i="9"/>
  <c r="G288" i="9"/>
  <c r="E288" i="9" s="1"/>
  <c r="F288" i="9"/>
  <c r="F287" i="9"/>
  <c r="F286" i="9"/>
  <c r="H285" i="9"/>
  <c r="G285" i="9"/>
  <c r="F285" i="9"/>
  <c r="E285" i="9"/>
  <c r="B285" i="9" s="1"/>
  <c r="H284" i="9"/>
  <c r="G284" i="9"/>
  <c r="F284" i="9"/>
  <c r="H283" i="9"/>
  <c r="G283" i="9"/>
  <c r="F283" i="9"/>
  <c r="F282" i="9"/>
  <c r="H281" i="9"/>
  <c r="E281" i="9" s="1"/>
  <c r="B281" i="9" s="1"/>
  <c r="G281" i="9"/>
  <c r="F281" i="9"/>
  <c r="H280" i="9"/>
  <c r="G280" i="9"/>
  <c r="F280" i="9"/>
  <c r="H279" i="9"/>
  <c r="G279" i="9"/>
  <c r="F279" i="9"/>
  <c r="F278" i="9"/>
  <c r="F277" i="9"/>
  <c r="F275" i="9" s="1"/>
  <c r="F276" i="9"/>
  <c r="L274" i="9"/>
  <c r="F274" i="9" s="1"/>
  <c r="H274" i="9"/>
  <c r="I273" i="9"/>
  <c r="H273" i="9"/>
  <c r="F273" i="9"/>
  <c r="E272" i="9"/>
  <c r="M271" i="9"/>
  <c r="L271" i="9"/>
  <c r="F271" i="9"/>
  <c r="B271" i="9" s="1"/>
  <c r="E271" i="9"/>
  <c r="M270" i="9"/>
  <c r="L270" i="9"/>
  <c r="F270" i="9" s="1"/>
  <c r="B270" i="9" s="1"/>
  <c r="E270" i="9"/>
  <c r="M269" i="9"/>
  <c r="F269" i="9" s="1"/>
  <c r="L269" i="9"/>
  <c r="E269" i="9"/>
  <c r="B269" i="9"/>
  <c r="M268" i="9"/>
  <c r="L268" i="9"/>
  <c r="F268" i="9"/>
  <c r="E268" i="9"/>
  <c r="B268" i="9" s="1"/>
  <c r="M267" i="9"/>
  <c r="L267" i="9"/>
  <c r="F267" i="9"/>
  <c r="B267" i="9" s="1"/>
  <c r="E267" i="9"/>
  <c r="M266" i="9"/>
  <c r="L266" i="9"/>
  <c r="F266" i="9" s="1"/>
  <c r="B266" i="9" s="1"/>
  <c r="E266" i="9"/>
  <c r="M265" i="9"/>
  <c r="F265" i="9" s="1"/>
  <c r="B265" i="9" s="1"/>
  <c r="L265" i="9"/>
  <c r="E265" i="9"/>
  <c r="M264" i="9"/>
  <c r="L264" i="9"/>
  <c r="F264" i="9"/>
  <c r="E264" i="9"/>
  <c r="B264" i="9" s="1"/>
  <c r="M263" i="9"/>
  <c r="L263" i="9"/>
  <c r="F263" i="9"/>
  <c r="B263" i="9" s="1"/>
  <c r="E263" i="9"/>
  <c r="M262" i="9"/>
  <c r="L262" i="9"/>
  <c r="E262" i="9"/>
  <c r="M261" i="9"/>
  <c r="F261" i="9" s="1"/>
  <c r="L261" i="9"/>
  <c r="E261" i="9"/>
  <c r="B261" i="9" s="1"/>
  <c r="M260" i="9"/>
  <c r="L260" i="9"/>
  <c r="F260" i="9"/>
  <c r="E260" i="9"/>
  <c r="M259" i="9"/>
  <c r="L259" i="9"/>
  <c r="F259" i="9"/>
  <c r="B259" i="9" s="1"/>
  <c r="E259" i="9"/>
  <c r="M258" i="9"/>
  <c r="L258" i="9"/>
  <c r="E258" i="9"/>
  <c r="M257" i="9"/>
  <c r="F257" i="9" s="1"/>
  <c r="L257" i="9"/>
  <c r="E257" i="9"/>
  <c r="B257" i="9" s="1"/>
  <c r="M256" i="9"/>
  <c r="L256" i="9"/>
  <c r="F256" i="9"/>
  <c r="E256" i="9"/>
  <c r="M255" i="9"/>
  <c r="L255" i="9"/>
  <c r="F255" i="9"/>
  <c r="B255" i="9" s="1"/>
  <c r="E255" i="9"/>
  <c r="M254" i="9"/>
  <c r="L254" i="9"/>
  <c r="E254" i="9"/>
  <c r="M253" i="9"/>
  <c r="F253" i="9" s="1"/>
  <c r="L253" i="9"/>
  <c r="E253" i="9"/>
  <c r="B253" i="9" s="1"/>
  <c r="M252" i="9"/>
  <c r="L252" i="9"/>
  <c r="F252" i="9"/>
  <c r="E252" i="9"/>
  <c r="M251" i="9"/>
  <c r="L251" i="9"/>
  <c r="F251" i="9"/>
  <c r="B251" i="9" s="1"/>
  <c r="E251" i="9"/>
  <c r="M250" i="9"/>
  <c r="L250" i="9"/>
  <c r="E250" i="9"/>
  <c r="M249" i="9"/>
  <c r="F249" i="9" s="1"/>
  <c r="L249" i="9"/>
  <c r="E249" i="9"/>
  <c r="B249" i="9" s="1"/>
  <c r="M248" i="9"/>
  <c r="L248" i="9"/>
  <c r="F248" i="9"/>
  <c r="E248" i="9"/>
  <c r="M247" i="9"/>
  <c r="L247" i="9"/>
  <c r="F247" i="9"/>
  <c r="B247" i="9" s="1"/>
  <c r="E247" i="9"/>
  <c r="M246" i="9"/>
  <c r="L246" i="9"/>
  <c r="E246" i="9"/>
  <c r="M245" i="9"/>
  <c r="F245" i="9" s="1"/>
  <c r="L245" i="9"/>
  <c r="E245" i="9"/>
  <c r="B245" i="9" s="1"/>
  <c r="M244" i="9"/>
  <c r="L244" i="9"/>
  <c r="F244" i="9"/>
  <c r="E244" i="9"/>
  <c r="M243" i="9"/>
  <c r="L243" i="9"/>
  <c r="F243" i="9"/>
  <c r="B243" i="9" s="1"/>
  <c r="E243" i="9"/>
  <c r="M242" i="9"/>
  <c r="L242" i="9"/>
  <c r="E242" i="9"/>
  <c r="M241" i="9"/>
  <c r="F241" i="9" s="1"/>
  <c r="L241" i="9"/>
  <c r="E241" i="9"/>
  <c r="B241" i="9" s="1"/>
  <c r="M240" i="9"/>
  <c r="L240" i="9"/>
  <c r="F240" i="9"/>
  <c r="E240" i="9"/>
  <c r="M239" i="9"/>
  <c r="L239" i="9"/>
  <c r="F239" i="9"/>
  <c r="B239" i="9" s="1"/>
  <c r="E239" i="9"/>
  <c r="M238" i="9"/>
  <c r="L238" i="9"/>
  <c r="E238" i="9"/>
  <c r="M237" i="9"/>
  <c r="F237" i="9" s="1"/>
  <c r="L237" i="9"/>
  <c r="E237" i="9"/>
  <c r="B237" i="9" s="1"/>
  <c r="M236" i="9"/>
  <c r="L236" i="9"/>
  <c r="F236" i="9"/>
  <c r="E236" i="9"/>
  <c r="M235" i="9"/>
  <c r="L235" i="9"/>
  <c r="F235" i="9"/>
  <c r="B235" i="9" s="1"/>
  <c r="E235" i="9"/>
  <c r="M234" i="9"/>
  <c r="L234" i="9"/>
  <c r="E234" i="9"/>
  <c r="M233" i="9"/>
  <c r="F233" i="9" s="1"/>
  <c r="L233" i="9"/>
  <c r="E233" i="9"/>
  <c r="B233" i="9" s="1"/>
  <c r="M232" i="9"/>
  <c r="L232" i="9"/>
  <c r="F232" i="9"/>
  <c r="E232" i="9"/>
  <c r="M231" i="9"/>
  <c r="L231" i="9"/>
  <c r="F231" i="9"/>
  <c r="B231" i="9" s="1"/>
  <c r="E231" i="9"/>
  <c r="M230" i="9"/>
  <c r="L230" i="9"/>
  <c r="E230" i="9"/>
  <c r="M229" i="9"/>
  <c r="F229" i="9" s="1"/>
  <c r="L229" i="9"/>
  <c r="E229" i="9"/>
  <c r="B229" i="9" s="1"/>
  <c r="M228" i="9"/>
  <c r="L228" i="9"/>
  <c r="F228" i="9"/>
  <c r="E228" i="9"/>
  <c r="M227" i="9"/>
  <c r="L227" i="9"/>
  <c r="F227" i="9"/>
  <c r="B227" i="9" s="1"/>
  <c r="E227" i="9"/>
  <c r="M226" i="9"/>
  <c r="L226" i="9"/>
  <c r="E226" i="9"/>
  <c r="H225" i="9"/>
  <c r="E225" i="9" s="1"/>
  <c r="B225" i="9" s="1"/>
  <c r="G225" i="9"/>
  <c r="F225" i="9"/>
  <c r="M224" i="9"/>
  <c r="L224" i="9"/>
  <c r="F224" i="9"/>
  <c r="E224" i="9"/>
  <c r="B224" i="9" s="1"/>
  <c r="M223" i="9"/>
  <c r="L223" i="9"/>
  <c r="F223" i="9" s="1"/>
  <c r="B223" i="9" s="1"/>
  <c r="E223" i="9"/>
  <c r="M222" i="9"/>
  <c r="L222" i="9"/>
  <c r="F222" i="9" s="1"/>
  <c r="B222" i="9" s="1"/>
  <c r="E222" i="9"/>
  <c r="M221" i="9"/>
  <c r="L221" i="9"/>
  <c r="E221" i="9"/>
  <c r="M220" i="9"/>
  <c r="L220" i="9"/>
  <c r="E220" i="9"/>
  <c r="M219" i="9"/>
  <c r="L219" i="9"/>
  <c r="E219" i="9"/>
  <c r="M218" i="9"/>
  <c r="L218" i="9"/>
  <c r="E218" i="9"/>
  <c r="M217" i="9"/>
  <c r="L217" i="9"/>
  <c r="E217" i="9"/>
  <c r="M216" i="9"/>
  <c r="L216" i="9"/>
  <c r="E216" i="9"/>
  <c r="M215" i="9"/>
  <c r="L215" i="9"/>
  <c r="F215" i="9" s="1"/>
  <c r="E215" i="9"/>
  <c r="M214" i="9"/>
  <c r="L214" i="9"/>
  <c r="F214" i="9" s="1"/>
  <c r="B214" i="9" s="1"/>
  <c r="E214" i="9"/>
  <c r="M213" i="9"/>
  <c r="L213" i="9"/>
  <c r="F213" i="9" s="1"/>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E158" i="9"/>
  <c r="B158" i="9" s="1"/>
  <c r="H157" i="9"/>
  <c r="E157" i="9" s="1"/>
  <c r="B157" i="9" s="1"/>
  <c r="G157" i="9"/>
  <c r="F157" i="9"/>
  <c r="H156" i="9"/>
  <c r="G156" i="9"/>
  <c r="E156" i="9" s="1"/>
  <c r="B156" i="9" s="1"/>
  <c r="F156" i="9"/>
  <c r="H155" i="9"/>
  <c r="G155" i="9"/>
  <c r="E155" i="9" s="1"/>
  <c r="B155" i="9" s="1"/>
  <c r="F155" i="9"/>
  <c r="H154" i="9"/>
  <c r="G154" i="9"/>
  <c r="F154" i="9"/>
  <c r="E154" i="9"/>
  <c r="B154" i="9" s="1"/>
  <c r="H153" i="9"/>
  <c r="E153" i="9" s="1"/>
  <c r="G153" i="9"/>
  <c r="F153" i="9"/>
  <c r="B153" i="9"/>
  <c r="H152" i="9"/>
  <c r="G152" i="9"/>
  <c r="F152" i="9"/>
  <c r="E152" i="9"/>
  <c r="B152" i="9" s="1"/>
  <c r="H151" i="9"/>
  <c r="G151" i="9"/>
  <c r="F151" i="9"/>
  <c r="H150" i="9"/>
  <c r="G150" i="9"/>
  <c r="F150" i="9"/>
  <c r="E150" i="9"/>
  <c r="B150" i="9" s="1"/>
  <c r="H149" i="9"/>
  <c r="E149" i="9" s="1"/>
  <c r="G149" i="9"/>
  <c r="F149" i="9"/>
  <c r="B149" i="9"/>
  <c r="H148" i="9"/>
  <c r="G148" i="9"/>
  <c r="F148" i="9"/>
  <c r="E148" i="9"/>
  <c r="B148" i="9" s="1"/>
  <c r="H147" i="9"/>
  <c r="G147" i="9"/>
  <c r="F147" i="9"/>
  <c r="H146" i="9"/>
  <c r="G146" i="9"/>
  <c r="F146" i="9"/>
  <c r="E146" i="9"/>
  <c r="B146" i="9" s="1"/>
  <c r="H145" i="9"/>
  <c r="E145" i="9" s="1"/>
  <c r="G145" i="9"/>
  <c r="F145" i="9"/>
  <c r="B145" i="9"/>
  <c r="H144" i="9"/>
  <c r="G144" i="9"/>
  <c r="F144" i="9"/>
  <c r="E144" i="9"/>
  <c r="B144" i="9" s="1"/>
  <c r="H143" i="9"/>
  <c r="G143" i="9"/>
  <c r="F143" i="9"/>
  <c r="F142" i="9"/>
  <c r="H141" i="9"/>
  <c r="E141" i="9" s="1"/>
  <c r="B141" i="9" s="1"/>
  <c r="G141" i="9"/>
  <c r="F141" i="9"/>
  <c r="H140" i="9"/>
  <c r="G140" i="9"/>
  <c r="F140" i="9"/>
  <c r="E140" i="9"/>
  <c r="B140" i="9" s="1"/>
  <c r="H139" i="9"/>
  <c r="G139" i="9"/>
  <c r="F139" i="9"/>
  <c r="H138" i="9"/>
  <c r="G138" i="9"/>
  <c r="F138" i="9"/>
  <c r="E138" i="9"/>
  <c r="B138" i="9" s="1"/>
  <c r="H137" i="9"/>
  <c r="E137" i="9" s="1"/>
  <c r="G137" i="9"/>
  <c r="F137" i="9"/>
  <c r="B137" i="9"/>
  <c r="H136" i="9"/>
  <c r="G136" i="9"/>
  <c r="F136" i="9"/>
  <c r="E136" i="9"/>
  <c r="B136" i="9" s="1"/>
  <c r="H135" i="9"/>
  <c r="G135" i="9"/>
  <c r="F135" i="9"/>
  <c r="H134" i="9"/>
  <c r="G134" i="9"/>
  <c r="F134" i="9"/>
  <c r="E134" i="9"/>
  <c r="B134" i="9" s="1"/>
  <c r="H133" i="9"/>
  <c r="E133" i="9" s="1"/>
  <c r="G133" i="9"/>
  <c r="F133" i="9"/>
  <c r="B133" i="9"/>
  <c r="H132" i="9"/>
  <c r="G132" i="9"/>
  <c r="F132" i="9"/>
  <c r="E132" i="9"/>
  <c r="B132" i="9" s="1"/>
  <c r="H131" i="9"/>
  <c r="G131" i="9"/>
  <c r="F131" i="9"/>
  <c r="H130" i="9"/>
  <c r="G130" i="9"/>
  <c r="F130" i="9"/>
  <c r="E130" i="9"/>
  <c r="B130" i="9" s="1"/>
  <c r="H129" i="9"/>
  <c r="E129" i="9" s="1"/>
  <c r="G129" i="9"/>
  <c r="F129" i="9"/>
  <c r="B129" i="9"/>
  <c r="H128" i="9"/>
  <c r="G128" i="9"/>
  <c r="F128" i="9"/>
  <c r="E128" i="9"/>
  <c r="B128" i="9" s="1"/>
  <c r="H127" i="9"/>
  <c r="G127" i="9"/>
  <c r="E127" i="9" s="1"/>
  <c r="F127" i="9"/>
  <c r="B127" i="9"/>
  <c r="H126" i="9"/>
  <c r="G126" i="9"/>
  <c r="F126" i="9"/>
  <c r="E126" i="9"/>
  <c r="B126" i="9" s="1"/>
  <c r="H125" i="9"/>
  <c r="E125" i="9" s="1"/>
  <c r="G125" i="9"/>
  <c r="F125" i="9"/>
  <c r="B125" i="9"/>
  <c r="H124" i="9"/>
  <c r="G124" i="9"/>
  <c r="F124" i="9"/>
  <c r="E124" i="9"/>
  <c r="B124" i="9" s="1"/>
  <c r="H123" i="9"/>
  <c r="G123" i="9"/>
  <c r="E123" i="9" s="1"/>
  <c r="F123" i="9"/>
  <c r="B123" i="9"/>
  <c r="H122" i="9"/>
  <c r="G122" i="9"/>
  <c r="F122" i="9"/>
  <c r="E122" i="9"/>
  <c r="B122" i="9" s="1"/>
  <c r="H121" i="9"/>
  <c r="E121" i="9" s="1"/>
  <c r="G121" i="9"/>
  <c r="F121" i="9"/>
  <c r="B121" i="9"/>
  <c r="H120" i="9"/>
  <c r="G120" i="9"/>
  <c r="F120" i="9"/>
  <c r="E120" i="9"/>
  <c r="B120" i="9" s="1"/>
  <c r="H119" i="9"/>
  <c r="G119" i="9"/>
  <c r="E119" i="9" s="1"/>
  <c r="F119" i="9"/>
  <c r="B119" i="9"/>
  <c r="H118" i="9"/>
  <c r="G118" i="9"/>
  <c r="F118" i="9"/>
  <c r="E118" i="9"/>
  <c r="B118" i="9" s="1"/>
  <c r="H117" i="9"/>
  <c r="E117" i="9" s="1"/>
  <c r="G117" i="9"/>
  <c r="F117" i="9"/>
  <c r="B117" i="9"/>
  <c r="H116" i="9"/>
  <c r="G116" i="9"/>
  <c r="F116" i="9"/>
  <c r="E116" i="9"/>
  <c r="B116" i="9" s="1"/>
  <c r="H115" i="9"/>
  <c r="G115" i="9"/>
  <c r="E115" i="9" s="1"/>
  <c r="F115" i="9"/>
  <c r="B115" i="9"/>
  <c r="H114" i="9"/>
  <c r="G114" i="9"/>
  <c r="F114" i="9"/>
  <c r="E114" i="9"/>
  <c r="B114" i="9" s="1"/>
  <c r="H113" i="9"/>
  <c r="E113" i="9" s="1"/>
  <c r="G113" i="9"/>
  <c r="F113" i="9"/>
  <c r="B113" i="9"/>
  <c r="H112" i="9"/>
  <c r="G112" i="9"/>
  <c r="F112" i="9"/>
  <c r="E112" i="9"/>
  <c r="B112" i="9" s="1"/>
  <c r="H111" i="9"/>
  <c r="G111" i="9"/>
  <c r="E111" i="9" s="1"/>
  <c r="F111" i="9"/>
  <c r="B111" i="9"/>
  <c r="H110" i="9"/>
  <c r="G110" i="9"/>
  <c r="F110" i="9"/>
  <c r="E110" i="9"/>
  <c r="B110" i="9" s="1"/>
  <c r="H109" i="9"/>
  <c r="E109" i="9" s="1"/>
  <c r="G109" i="9"/>
  <c r="F109" i="9"/>
  <c r="B109" i="9"/>
  <c r="H108" i="9"/>
  <c r="G108" i="9"/>
  <c r="F108" i="9"/>
  <c r="E108" i="9"/>
  <c r="B108" i="9" s="1"/>
  <c r="H107" i="9"/>
  <c r="E107" i="9" s="1"/>
  <c r="G107" i="9"/>
  <c r="F107" i="9"/>
  <c r="B107" i="9"/>
  <c r="H106" i="9"/>
  <c r="G106" i="9"/>
  <c r="F106" i="9"/>
  <c r="E106" i="9"/>
  <c r="B106" i="9" s="1"/>
  <c r="H105" i="9"/>
  <c r="G105" i="9"/>
  <c r="E105" i="9" s="1"/>
  <c r="F105" i="9"/>
  <c r="B105" i="9"/>
  <c r="H104" i="9"/>
  <c r="G104" i="9"/>
  <c r="F104" i="9"/>
  <c r="E104" i="9"/>
  <c r="B104" i="9" s="1"/>
  <c r="H103" i="9"/>
  <c r="E103" i="9" s="1"/>
  <c r="G103" i="9"/>
  <c r="F103" i="9"/>
  <c r="B103" i="9"/>
  <c r="H102" i="9"/>
  <c r="G102" i="9"/>
  <c r="F102" i="9"/>
  <c r="E102" i="9"/>
  <c r="B102" i="9" s="1"/>
  <c r="H101" i="9"/>
  <c r="G101" i="9"/>
  <c r="F101" i="9"/>
  <c r="E101" i="9"/>
  <c r="B101" i="9" s="1"/>
  <c r="H100" i="9"/>
  <c r="E100" i="9" s="1"/>
  <c r="B100" i="9" s="1"/>
  <c r="G100" i="9"/>
  <c r="F100" i="9"/>
  <c r="H99" i="9"/>
  <c r="G99" i="9"/>
  <c r="E99" i="9" s="1"/>
  <c r="B99" i="9" s="1"/>
  <c r="F99" i="9"/>
  <c r="H98" i="9"/>
  <c r="G98" i="9"/>
  <c r="E98" i="9" s="1"/>
  <c r="B98" i="9" s="1"/>
  <c r="F98" i="9"/>
  <c r="H97" i="9"/>
  <c r="G97" i="9"/>
  <c r="F97" i="9"/>
  <c r="E97" i="9"/>
  <c r="B97" i="9" s="1"/>
  <c r="H96" i="9"/>
  <c r="E96" i="9" s="1"/>
  <c r="B96" i="9" s="1"/>
  <c r="G96" i="9"/>
  <c r="F96" i="9"/>
  <c r="H95" i="9"/>
  <c r="G95" i="9"/>
  <c r="E95" i="9" s="1"/>
  <c r="B95" i="9" s="1"/>
  <c r="F95" i="9"/>
  <c r="H94" i="9"/>
  <c r="G94" i="9"/>
  <c r="E94" i="9" s="1"/>
  <c r="B94" i="9" s="1"/>
  <c r="F94" i="9"/>
  <c r="H93" i="9"/>
  <c r="G93" i="9"/>
  <c r="F93" i="9"/>
  <c r="E93" i="9"/>
  <c r="B93" i="9" s="1"/>
  <c r="H92" i="9"/>
  <c r="E92" i="9" s="1"/>
  <c r="B92" i="9" s="1"/>
  <c r="G92" i="9"/>
  <c r="F92" i="9"/>
  <c r="H91" i="9"/>
  <c r="G91" i="9"/>
  <c r="E91" i="9" s="1"/>
  <c r="B91" i="9" s="1"/>
  <c r="F91" i="9"/>
  <c r="H90" i="9"/>
  <c r="G90" i="9"/>
  <c r="E90" i="9" s="1"/>
  <c r="B90" i="9" s="1"/>
  <c r="F90" i="9"/>
  <c r="H89" i="9"/>
  <c r="G89" i="9"/>
  <c r="F89" i="9"/>
  <c r="E89" i="9"/>
  <c r="B89" i="9" s="1"/>
  <c r="H88" i="9"/>
  <c r="E88" i="9" s="1"/>
  <c r="B88" i="9" s="1"/>
  <c r="G88" i="9"/>
  <c r="F88" i="9"/>
  <c r="H87" i="9"/>
  <c r="G87" i="9"/>
  <c r="E87" i="9" s="1"/>
  <c r="B87" i="9" s="1"/>
  <c r="F87" i="9"/>
  <c r="H86" i="9"/>
  <c r="G86" i="9"/>
  <c r="E86" i="9" s="1"/>
  <c r="B86" i="9" s="1"/>
  <c r="F86" i="9"/>
  <c r="H85" i="9"/>
  <c r="G85" i="9"/>
  <c r="F85" i="9"/>
  <c r="E85" i="9"/>
  <c r="B85" i="9" s="1"/>
  <c r="H84" i="9"/>
  <c r="E84" i="9" s="1"/>
  <c r="B84" i="9" s="1"/>
  <c r="G84" i="9"/>
  <c r="F84" i="9"/>
  <c r="H83" i="9"/>
  <c r="G83" i="9"/>
  <c r="E83" i="9" s="1"/>
  <c r="B83" i="9" s="1"/>
  <c r="F83" i="9"/>
  <c r="H82" i="9"/>
  <c r="G82" i="9"/>
  <c r="E82" i="9" s="1"/>
  <c r="B82" i="9" s="1"/>
  <c r="F82" i="9"/>
  <c r="H81" i="9"/>
  <c r="G81" i="9"/>
  <c r="F81" i="9"/>
  <c r="E81" i="9"/>
  <c r="B81" i="9" s="1"/>
  <c r="H80" i="9"/>
  <c r="E80" i="9" s="1"/>
  <c r="B80" i="9" s="1"/>
  <c r="G80" i="9"/>
  <c r="F80" i="9"/>
  <c r="H79" i="9"/>
  <c r="G79" i="9"/>
  <c r="E79" i="9" s="1"/>
  <c r="B79" i="9" s="1"/>
  <c r="F79" i="9"/>
  <c r="H78" i="9"/>
  <c r="G78" i="9"/>
  <c r="E78" i="9" s="1"/>
  <c r="B78" i="9" s="1"/>
  <c r="F78" i="9"/>
  <c r="H77" i="9"/>
  <c r="G77" i="9"/>
  <c r="F77" i="9"/>
  <c r="E77" i="9"/>
  <c r="B77" i="9" s="1"/>
  <c r="H76" i="9"/>
  <c r="E76" i="9" s="1"/>
  <c r="B76" i="9" s="1"/>
  <c r="G76" i="9"/>
  <c r="F76" i="9"/>
  <c r="H75" i="9"/>
  <c r="G75" i="9"/>
  <c r="E75" i="9" s="1"/>
  <c r="B75" i="9" s="1"/>
  <c r="F75" i="9"/>
  <c r="H74" i="9"/>
  <c r="G74" i="9"/>
  <c r="E74" i="9" s="1"/>
  <c r="B74" i="9" s="1"/>
  <c r="F74" i="9"/>
  <c r="H73" i="9"/>
  <c r="G73" i="9"/>
  <c r="F73" i="9"/>
  <c r="E73" i="9"/>
  <c r="B73" i="9" s="1"/>
  <c r="H72" i="9"/>
  <c r="E72" i="9" s="1"/>
  <c r="B72" i="9" s="1"/>
  <c r="G72" i="9"/>
  <c r="F72" i="9"/>
  <c r="H71" i="9"/>
  <c r="G71" i="9"/>
  <c r="E71" i="9" s="1"/>
  <c r="B71" i="9" s="1"/>
  <c r="F71" i="9"/>
  <c r="H70" i="9"/>
  <c r="G70" i="9"/>
  <c r="E70" i="9" s="1"/>
  <c r="B70" i="9" s="1"/>
  <c r="F70" i="9"/>
  <c r="H69" i="9"/>
  <c r="G69" i="9"/>
  <c r="F69" i="9"/>
  <c r="E69" i="9"/>
  <c r="B69" i="9" s="1"/>
  <c r="H68" i="9"/>
  <c r="G68" i="9"/>
  <c r="F68" i="9"/>
  <c r="H67" i="9"/>
  <c r="G67" i="9"/>
  <c r="E67" i="9" s="1"/>
  <c r="B67" i="9" s="1"/>
  <c r="F67" i="9"/>
  <c r="H66" i="9"/>
  <c r="G66" i="9"/>
  <c r="E66" i="9" s="1"/>
  <c r="B66" i="9" s="1"/>
  <c r="F66" i="9"/>
  <c r="H65" i="9"/>
  <c r="G65" i="9"/>
  <c r="F65" i="9"/>
  <c r="E65" i="9"/>
  <c r="B65" i="9" s="1"/>
  <c r="H64" i="9"/>
  <c r="E64" i="9" s="1"/>
  <c r="B64" i="9" s="1"/>
  <c r="G64" i="9"/>
  <c r="F64" i="9"/>
  <c r="H63" i="9"/>
  <c r="G63" i="9"/>
  <c r="E63" i="9" s="1"/>
  <c r="B63" i="9" s="1"/>
  <c r="F63" i="9"/>
  <c r="H62" i="9"/>
  <c r="G62" i="9"/>
  <c r="E62" i="9" s="1"/>
  <c r="B62" i="9" s="1"/>
  <c r="F62" i="9"/>
  <c r="H61" i="9"/>
  <c r="G61" i="9"/>
  <c r="F61" i="9"/>
  <c r="E61" i="9"/>
  <c r="B61" i="9" s="1"/>
  <c r="H60" i="9"/>
  <c r="E60" i="9" s="1"/>
  <c r="B60" i="9" s="1"/>
  <c r="G60" i="9"/>
  <c r="F60" i="9"/>
  <c r="H59" i="9"/>
  <c r="G59" i="9"/>
  <c r="E59" i="9" s="1"/>
  <c r="B59" i="9" s="1"/>
  <c r="F59" i="9"/>
  <c r="H58" i="9"/>
  <c r="G58" i="9"/>
  <c r="E58" i="9" s="1"/>
  <c r="B58" i="9" s="1"/>
  <c r="F58" i="9"/>
  <c r="H57" i="9"/>
  <c r="G57" i="9"/>
  <c r="F57" i="9"/>
  <c r="E57" i="9"/>
  <c r="B57" i="9" s="1"/>
  <c r="H56" i="9"/>
  <c r="E56" i="9" s="1"/>
  <c r="B56" i="9" s="1"/>
  <c r="G56" i="9"/>
  <c r="F56" i="9"/>
  <c r="H55" i="9"/>
  <c r="G55" i="9"/>
  <c r="E55" i="9" s="1"/>
  <c r="B55" i="9" s="1"/>
  <c r="F55" i="9"/>
  <c r="H54" i="9"/>
  <c r="G54" i="9"/>
  <c r="E54" i="9" s="1"/>
  <c r="B54" i="9" s="1"/>
  <c r="F54" i="9"/>
  <c r="H53" i="9"/>
  <c r="G53" i="9"/>
  <c r="F53" i="9"/>
  <c r="E53" i="9"/>
  <c r="B53" i="9" s="1"/>
  <c r="H52" i="9"/>
  <c r="E52" i="9" s="1"/>
  <c r="B52" i="9" s="1"/>
  <c r="G52" i="9"/>
  <c r="F52" i="9"/>
  <c r="H51" i="9"/>
  <c r="G51" i="9"/>
  <c r="E51" i="9" s="1"/>
  <c r="B51" i="9" s="1"/>
  <c r="F51" i="9"/>
  <c r="H50" i="9"/>
  <c r="G50" i="9"/>
  <c r="E50" i="9" s="1"/>
  <c r="B50" i="9" s="1"/>
  <c r="F50" i="9"/>
  <c r="H49" i="9"/>
  <c r="G49" i="9"/>
  <c r="F49" i="9"/>
  <c r="E49" i="9"/>
  <c r="B49" i="9" s="1"/>
  <c r="H48" i="9"/>
  <c r="E48" i="9" s="1"/>
  <c r="B48" i="9" s="1"/>
  <c r="G48" i="9"/>
  <c r="F48" i="9"/>
  <c r="H47" i="9"/>
  <c r="G47" i="9"/>
  <c r="E47" i="9" s="1"/>
  <c r="B47" i="9" s="1"/>
  <c r="F47" i="9"/>
  <c r="H46" i="9"/>
  <c r="G46" i="9"/>
  <c r="E46" i="9" s="1"/>
  <c r="B46" i="9" s="1"/>
  <c r="F46" i="9"/>
  <c r="H45" i="9"/>
  <c r="G45" i="9"/>
  <c r="F45" i="9"/>
  <c r="H44" i="9"/>
  <c r="G44" i="9"/>
  <c r="F44" i="9"/>
  <c r="H43" i="9"/>
  <c r="G43" i="9"/>
  <c r="F43" i="9"/>
  <c r="H42" i="9"/>
  <c r="G42" i="9"/>
  <c r="F42" i="9"/>
  <c r="H41" i="9"/>
  <c r="G41" i="9"/>
  <c r="F41" i="9"/>
  <c r="E41" i="9"/>
  <c r="B41" i="9" s="1"/>
  <c r="H40" i="9"/>
  <c r="G40" i="9"/>
  <c r="F40" i="9"/>
  <c r="H39" i="9"/>
  <c r="G39" i="9"/>
  <c r="F39" i="9"/>
  <c r="H38" i="9"/>
  <c r="G38" i="9"/>
  <c r="E38" i="9" s="1"/>
  <c r="B38" i="9" s="1"/>
  <c r="F38" i="9"/>
  <c r="H37" i="9"/>
  <c r="G37" i="9"/>
  <c r="F37" i="9"/>
  <c r="H36" i="9"/>
  <c r="E36" i="9" s="1"/>
  <c r="B36" i="9" s="1"/>
  <c r="G36" i="9"/>
  <c r="F36" i="9"/>
  <c r="H35" i="9"/>
  <c r="G35" i="9"/>
  <c r="E35" i="9" s="1"/>
  <c r="B35" i="9" s="1"/>
  <c r="F35" i="9"/>
  <c r="H34" i="9"/>
  <c r="G34" i="9"/>
  <c r="E34" i="9" s="1"/>
  <c r="B34" i="9" s="1"/>
  <c r="F34" i="9"/>
  <c r="H33" i="9"/>
  <c r="E33" i="9" s="1"/>
  <c r="B33" i="9" s="1"/>
  <c r="G33" i="9"/>
  <c r="F33" i="9"/>
  <c r="H32" i="9"/>
  <c r="E32" i="9" s="1"/>
  <c r="B32" i="9" s="1"/>
  <c r="G32" i="9"/>
  <c r="F32" i="9"/>
  <c r="H31" i="9"/>
  <c r="G31" i="9"/>
  <c r="E31" i="9" s="1"/>
  <c r="B31" i="9" s="1"/>
  <c r="F31" i="9"/>
  <c r="H30" i="9"/>
  <c r="G30" i="9"/>
  <c r="E30" i="9" s="1"/>
  <c r="B30" i="9" s="1"/>
  <c r="F30" i="9"/>
  <c r="H29" i="9"/>
  <c r="G29" i="9"/>
  <c r="F29" i="9"/>
  <c r="H28" i="9"/>
  <c r="E28" i="9" s="1"/>
  <c r="B28" i="9" s="1"/>
  <c r="G28" i="9"/>
  <c r="F28" i="9"/>
  <c r="H27" i="9"/>
  <c r="G27" i="9"/>
  <c r="E27" i="9" s="1"/>
  <c r="B27" i="9" s="1"/>
  <c r="F27" i="9"/>
  <c r="H26" i="9"/>
  <c r="G26" i="9"/>
  <c r="F26" i="9"/>
  <c r="H25" i="9"/>
  <c r="G25" i="9"/>
  <c r="F25" i="9"/>
  <c r="E25" i="9"/>
  <c r="B25" i="9" s="1"/>
  <c r="H24" i="9"/>
  <c r="E24" i="9" s="1"/>
  <c r="B24" i="9" s="1"/>
  <c r="G24" i="9"/>
  <c r="F24" i="9"/>
  <c r="H23" i="9"/>
  <c r="G23" i="9"/>
  <c r="E23" i="9" s="1"/>
  <c r="B23" i="9" s="1"/>
  <c r="F23" i="9"/>
  <c r="H22" i="9"/>
  <c r="G22" i="9"/>
  <c r="F22" i="9"/>
  <c r="H21" i="9"/>
  <c r="G21" i="9"/>
  <c r="F21" i="9"/>
  <c r="F20" i="9"/>
  <c r="F4" i="9"/>
  <c r="O3" i="9"/>
  <c r="G274" i="9" s="1"/>
  <c r="I3" i="9"/>
  <c r="H3" i="9"/>
  <c r="G3" i="9"/>
  <c r="D101" i="8"/>
  <c r="D95" i="8"/>
  <c r="D90" i="8"/>
  <c r="D85" i="8"/>
  <c r="D80" i="8"/>
  <c r="D75" i="8"/>
  <c r="D70" i="8"/>
  <c r="D65" i="8"/>
  <c r="D60" i="8"/>
  <c r="D55" i="8"/>
  <c r="D49" i="8" s="1"/>
  <c r="D43" i="8" s="1"/>
  <c r="D50" i="8"/>
  <c r="D44" i="8"/>
  <c r="D36" i="8"/>
  <c r="D26" i="8"/>
  <c r="D24" i="8" s="1"/>
  <c r="C1499" i="1" s="1"/>
  <c r="G1499" i="1" s="1"/>
  <c r="D18" i="8"/>
  <c r="D8" i="8"/>
  <c r="D6" i="8" s="1"/>
  <c r="C1481" i="1" s="1"/>
  <c r="H1481" i="1" s="1"/>
  <c r="E44" i="7"/>
  <c r="D44" i="7"/>
  <c r="E39" i="7"/>
  <c r="D39" i="7"/>
  <c r="D38" i="7" s="1"/>
  <c r="E38" i="7"/>
  <c r="E30" i="7"/>
  <c r="D30" i="7"/>
  <c r="E23" i="7"/>
  <c r="E22" i="7" s="1"/>
  <c r="D23" i="7"/>
  <c r="D22" i="7"/>
  <c r="E7" i="7"/>
  <c r="E6" i="7" s="1"/>
  <c r="E5" i="7" s="1"/>
  <c r="D7" i="7"/>
  <c r="D6" i="7" s="1"/>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90" i="6"/>
  <c r="F90" i="6" s="1"/>
  <c r="F89" i="6"/>
  <c r="D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E35" i="6" s="1"/>
  <c r="D36" i="6"/>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C1227" i="1" s="1"/>
  <c r="F249" i="5"/>
  <c r="F248" i="5"/>
  <c r="F247" i="5"/>
  <c r="E246" i="5"/>
  <c r="D246" i="5"/>
  <c r="F244" i="5"/>
  <c r="F243" i="5"/>
  <c r="F242" i="5"/>
  <c r="E242" i="5"/>
  <c r="D242" i="5"/>
  <c r="F241" i="5"/>
  <c r="F240" i="5"/>
  <c r="E239" i="5"/>
  <c r="E238"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G292" i="9" s="1"/>
  <c r="F205" i="5"/>
  <c r="F204" i="5"/>
  <c r="F203" i="5"/>
  <c r="F202" i="5"/>
  <c r="F201" i="5"/>
  <c r="F200" i="5"/>
  <c r="F199" i="5"/>
  <c r="F198" i="5"/>
  <c r="E198" i="5"/>
  <c r="D198" i="5"/>
  <c r="F197" i="5"/>
  <c r="F196" i="5"/>
  <c r="F195" i="5"/>
  <c r="F194" i="5"/>
  <c r="F193" i="5"/>
  <c r="F192" i="5"/>
  <c r="E191" i="5"/>
  <c r="E190" i="5" s="1"/>
  <c r="H291" i="9" s="1"/>
  <c r="D191" i="5"/>
  <c r="F191" i="5" s="1"/>
  <c r="F190" i="5"/>
  <c r="D190" i="5"/>
  <c r="G291" i="9" s="1"/>
  <c r="F189" i="5"/>
  <c r="F188" i="5"/>
  <c r="F187" i="5"/>
  <c r="F186" i="5"/>
  <c r="F185" i="5"/>
  <c r="F184" i="5"/>
  <c r="F183" i="5"/>
  <c r="F182" i="5"/>
  <c r="F181" i="5"/>
  <c r="E180" i="5"/>
  <c r="D180" i="5"/>
  <c r="D177" i="5" s="1"/>
  <c r="C1154" i="1" s="1"/>
  <c r="F179" i="5"/>
  <c r="F178" i="5"/>
  <c r="E177" i="5"/>
  <c r="H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F145" i="5"/>
  <c r="F144" i="5"/>
  <c r="F143" i="5"/>
  <c r="E142" i="5"/>
  <c r="D142" i="5"/>
  <c r="F142" i="5" s="1"/>
  <c r="F141" i="5"/>
  <c r="F140" i="5"/>
  <c r="F139" i="5"/>
  <c r="F138" i="5"/>
  <c r="F137" i="5"/>
  <c r="F136" i="5"/>
  <c r="E135" i="5"/>
  <c r="D135" i="5"/>
  <c r="F135" i="5" s="1"/>
  <c r="E134" i="5"/>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F87" i="5"/>
  <c r="D87" i="5"/>
  <c r="F86" i="5"/>
  <c r="F85" i="5"/>
  <c r="F84" i="5"/>
  <c r="F83" i="5"/>
  <c r="F82" i="5"/>
  <c r="F81" i="5"/>
  <c r="F80" i="5"/>
  <c r="E79" i="5"/>
  <c r="D79" i="5"/>
  <c r="E78" i="5"/>
  <c r="F77" i="5"/>
  <c r="F76" i="5"/>
  <c r="F75" i="5"/>
  <c r="F74" i="5"/>
  <c r="F73" i="5"/>
  <c r="F72" i="5"/>
  <c r="F71" i="5"/>
  <c r="E70" i="5"/>
  <c r="E69" i="5" s="1"/>
  <c r="D70" i="5"/>
  <c r="F67" i="5"/>
  <c r="F66" i="5"/>
  <c r="F65" i="5"/>
  <c r="F64" i="5"/>
  <c r="E63" i="5"/>
  <c r="D63" i="5"/>
  <c r="F62" i="5"/>
  <c r="F61" i="5"/>
  <c r="F60" i="5"/>
  <c r="F59" i="5"/>
  <c r="F58" i="5"/>
  <c r="F57" i="5"/>
  <c r="E56" i="5"/>
  <c r="D56" i="5"/>
  <c r="F56" i="5" s="1"/>
  <c r="F55" i="5"/>
  <c r="F54" i="5"/>
  <c r="F53" i="5"/>
  <c r="E52" i="5"/>
  <c r="D52" i="5"/>
  <c r="F51" i="5"/>
  <c r="F50" i="5"/>
  <c r="F49" i="5"/>
  <c r="F48" i="5"/>
  <c r="F47" i="5"/>
  <c r="F46"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E625" i="4" s="1"/>
  <c r="D626" i="4"/>
  <c r="F626" i="4" s="1"/>
  <c r="F625" i="4"/>
  <c r="D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F599" i="4"/>
  <c r="E599" i="4"/>
  <c r="D599" i="4"/>
  <c r="F598" i="4"/>
  <c r="F597" i="4"/>
  <c r="F596" i="4"/>
  <c r="F595" i="4"/>
  <c r="F594" i="4"/>
  <c r="E594" i="4"/>
  <c r="E593" i="4" s="1"/>
  <c r="D594" i="4"/>
  <c r="D593" i="4"/>
  <c r="F593" i="4" s="1"/>
  <c r="F592" i="4"/>
  <c r="F591" i="4"/>
  <c r="F590" i="4"/>
  <c r="E590" i="4"/>
  <c r="D590" i="4"/>
  <c r="F589" i="4"/>
  <c r="F588" i="4"/>
  <c r="F587" i="4"/>
  <c r="E587" i="4"/>
  <c r="D587" i="4"/>
  <c r="F586" i="4"/>
  <c r="F585" i="4"/>
  <c r="E585" i="4"/>
  <c r="D585" i="4"/>
  <c r="F584" i="4"/>
  <c r="F583" i="4"/>
  <c r="F582" i="4"/>
  <c r="E581" i="4"/>
  <c r="E580" i="4" s="1"/>
  <c r="D581" i="4"/>
  <c r="F581" i="4" s="1"/>
  <c r="F579" i="4"/>
  <c r="F578" i="4"/>
  <c r="E577" i="4"/>
  <c r="D577" i="4"/>
  <c r="F577" i="4" s="1"/>
  <c r="F576" i="4"/>
  <c r="F575" i="4"/>
  <c r="F574" i="4"/>
  <c r="E574" i="4"/>
  <c r="D574" i="4"/>
  <c r="F573" i="4"/>
  <c r="F572" i="4"/>
  <c r="F571" i="4"/>
  <c r="E571" i="4"/>
  <c r="D571" i="4"/>
  <c r="F570" i="4"/>
  <c r="F569" i="4"/>
  <c r="E568" i="4"/>
  <c r="E567" i="4" s="1"/>
  <c r="D568" i="4"/>
  <c r="D567" i="4" s="1"/>
  <c r="F567"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E528" i="4" s="1"/>
  <c r="D530" i="4"/>
  <c r="D529" i="4"/>
  <c r="F529" i="4" s="1"/>
  <c r="F527" i="4"/>
  <c r="F526" i="4"/>
  <c r="E525" i="4"/>
  <c r="D525" i="4"/>
  <c r="F525" i="4" s="1"/>
  <c r="F524" i="4"/>
  <c r="F523" i="4"/>
  <c r="F522" i="4"/>
  <c r="E522" i="4"/>
  <c r="D522" i="4"/>
  <c r="F521" i="4"/>
  <c r="F520" i="4"/>
  <c r="F519" i="4"/>
  <c r="E519" i="4"/>
  <c r="D519" i="4"/>
  <c r="F518" i="4"/>
  <c r="F517" i="4"/>
  <c r="E516" i="4"/>
  <c r="E515" i="4" s="1"/>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D484" i="4" s="1"/>
  <c r="F484" i="4" s="1"/>
  <c r="E484" i="4"/>
  <c r="F483" i="4"/>
  <c r="F482" i="4"/>
  <c r="F481" i="4"/>
  <c r="E481" i="4"/>
  <c r="D481" i="4"/>
  <c r="F480" i="4"/>
  <c r="F479" i="4"/>
  <c r="E478" i="4"/>
  <c r="D478" i="4"/>
  <c r="F478" i="4" s="1"/>
  <c r="F477" i="4"/>
  <c r="F476" i="4"/>
  <c r="F475" i="4"/>
  <c r="F474" i="4"/>
  <c r="F473" i="4"/>
  <c r="E473" i="4"/>
  <c r="D473" i="4"/>
  <c r="D472" i="4" s="1"/>
  <c r="F472" i="4" s="1"/>
  <c r="E472" i="4"/>
  <c r="F471" i="4"/>
  <c r="F470" i="4"/>
  <c r="F469" i="4"/>
  <c r="E469" i="4"/>
  <c r="D469" i="4"/>
  <c r="F468" i="4"/>
  <c r="F467" i="4"/>
  <c r="E466" i="4"/>
  <c r="D466" i="4"/>
  <c r="F466" i="4" s="1"/>
  <c r="F465" i="4"/>
  <c r="F464" i="4"/>
  <c r="E463" i="4"/>
  <c r="D463" i="4"/>
  <c r="F463" i="4" s="1"/>
  <c r="F462" i="4"/>
  <c r="F461" i="4"/>
  <c r="F460" i="4"/>
  <c r="E460" i="4"/>
  <c r="E459" i="4" s="1"/>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E635" i="4" s="1"/>
  <c r="D422" i="4"/>
  <c r="D421" i="4" s="1"/>
  <c r="E418" i="4"/>
  <c r="D418" i="4"/>
  <c r="F418" i="4" s="1"/>
  <c r="E417" i="4"/>
  <c r="E643" i="4" s="1"/>
  <c r="D417" i="4"/>
  <c r="E416" i="4"/>
  <c r="D416" i="4"/>
  <c r="F411" i="4"/>
  <c r="F410" i="4"/>
  <c r="F409" i="4"/>
  <c r="F406" i="4"/>
  <c r="F405" i="4"/>
  <c r="F404" i="4"/>
  <c r="F403" i="4"/>
  <c r="F402" i="4"/>
  <c r="E402" i="4"/>
  <c r="D402" i="4"/>
  <c r="F401" i="4"/>
  <c r="F400" i="4"/>
  <c r="E400" i="4"/>
  <c r="D400" i="4"/>
  <c r="F399" i="4"/>
  <c r="F398" i="4"/>
  <c r="E397" i="4"/>
  <c r="E396" i="4" s="1"/>
  <c r="D397" i="4"/>
  <c r="D396" i="4" s="1"/>
  <c r="F396" i="4" s="1"/>
  <c r="F395" i="4"/>
  <c r="F394" i="4"/>
  <c r="F393" i="4"/>
  <c r="F392" i="4"/>
  <c r="F391" i="4"/>
  <c r="E391" i="4"/>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E351" i="4" s="1"/>
  <c r="D352" i="4"/>
  <c r="F352" i="4" s="1"/>
  <c r="D351" i="4"/>
  <c r="F349" i="4"/>
  <c r="F348" i="4"/>
  <c r="E348" i="4"/>
  <c r="D348" i="4"/>
  <c r="F347" i="4"/>
  <c r="F346" i="4"/>
  <c r="E345" i="4"/>
  <c r="E344" i="4" s="1"/>
  <c r="D345" i="4"/>
  <c r="D344" i="4" s="1"/>
  <c r="F344" i="4" s="1"/>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F304" i="4"/>
  <c r="E304" i="4"/>
  <c r="D304" i="4"/>
  <c r="F303" i="4"/>
  <c r="F302" i="4"/>
  <c r="F301" i="4"/>
  <c r="E300" i="4"/>
  <c r="E299" i="4" s="1"/>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E263" i="4"/>
  <c r="D263" i="4"/>
  <c r="F263" i="4" s="1"/>
  <c r="F262" i="4"/>
  <c r="F261" i="4"/>
  <c r="F260" i="4"/>
  <c r="E259" i="4"/>
  <c r="D259" i="4"/>
  <c r="F259" i="4" s="1"/>
  <c r="F258" i="4"/>
  <c r="F257" i="4"/>
  <c r="F256" i="4"/>
  <c r="F255" i="4"/>
  <c r="F254" i="4"/>
  <c r="F253" i="4"/>
  <c r="E253" i="4"/>
  <c r="D253" i="4"/>
  <c r="D252" i="4" s="1"/>
  <c r="F252" i="4" s="1"/>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E224" i="4"/>
  <c r="F223" i="4"/>
  <c r="F222" i="4"/>
  <c r="F221" i="4"/>
  <c r="F220" i="4"/>
  <c r="E219" i="4"/>
  <c r="D219" i="4"/>
  <c r="F219" i="4" s="1"/>
  <c r="F218" i="4"/>
  <c r="F217" i="4"/>
  <c r="F216" i="4"/>
  <c r="E216" i="4"/>
  <c r="E215" i="4" s="1"/>
  <c r="D211" i="1" s="1"/>
  <c r="D216" i="4"/>
  <c r="F215" i="4"/>
  <c r="D215" i="4"/>
  <c r="F214" i="4"/>
  <c r="F213" i="4"/>
  <c r="F212" i="4"/>
  <c r="F211" i="4"/>
  <c r="E210" i="4"/>
  <c r="D210" i="4"/>
  <c r="F210" i="4" s="1"/>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4" i="1" s="1"/>
  <c r="D188" i="4"/>
  <c r="F187" i="4"/>
  <c r="F186" i="4"/>
  <c r="F185" i="4"/>
  <c r="F184" i="4"/>
  <c r="F183" i="4"/>
  <c r="F182" i="4"/>
  <c r="F181" i="4"/>
  <c r="F180" i="4"/>
  <c r="F179" i="4"/>
  <c r="F178" i="4"/>
  <c r="E177" i="4"/>
  <c r="D177" i="4"/>
  <c r="C173" i="1" s="1"/>
  <c r="F176" i="4"/>
  <c r="F175" i="4"/>
  <c r="F174" i="4"/>
  <c r="F173" i="4"/>
  <c r="F172" i="4"/>
  <c r="F171" i="4"/>
  <c r="F170" i="4"/>
  <c r="E169" i="4"/>
  <c r="D169" i="4"/>
  <c r="F169" i="4" s="1"/>
  <c r="F168" i="4"/>
  <c r="F167" i="4"/>
  <c r="F166" i="4"/>
  <c r="F165" i="4"/>
  <c r="E164" i="4"/>
  <c r="D164" i="4"/>
  <c r="F164" i="4" s="1"/>
  <c r="F162" i="4"/>
  <c r="F161" i="4"/>
  <c r="F160" i="4"/>
  <c r="E159" i="4"/>
  <c r="E152" i="4" s="1"/>
  <c r="D148" i="1" s="1"/>
  <c r="D159" i="4"/>
  <c r="F159" i="4" s="1"/>
  <c r="F158" i="4"/>
  <c r="F157" i="4"/>
  <c r="F156" i="4"/>
  <c r="F155" i="4"/>
  <c r="F154" i="4"/>
  <c r="E153" i="4"/>
  <c r="D153" i="4"/>
  <c r="F153" i="4" s="1"/>
  <c r="F150" i="4"/>
  <c r="F149" i="4"/>
  <c r="F148" i="4"/>
  <c r="F147" i="4"/>
  <c r="F146" i="4"/>
  <c r="F145" i="4"/>
  <c r="F144" i="4"/>
  <c r="F143" i="4"/>
  <c r="F142" i="4"/>
  <c r="F141" i="4"/>
  <c r="E140" i="4"/>
  <c r="E139" i="4" s="1"/>
  <c r="D140" i="4"/>
  <c r="F140" i="4" s="1"/>
  <c r="D139" i="4"/>
  <c r="F139" i="4" s="1"/>
  <c r="F138" i="4"/>
  <c r="F137" i="4"/>
  <c r="F136" i="4"/>
  <c r="F135" i="4"/>
  <c r="E134" i="4"/>
  <c r="E133" i="4" s="1"/>
  <c r="D129" i="1" s="1"/>
  <c r="D134" i="4"/>
  <c r="F132" i="4"/>
  <c r="F131" i="4"/>
  <c r="F130" i="4"/>
  <c r="F129" i="4"/>
  <c r="E128" i="4"/>
  <c r="D128" i="4"/>
  <c r="F128" i="4" s="1"/>
  <c r="F127" i="4"/>
  <c r="F126" i="4"/>
  <c r="E125" i="4"/>
  <c r="E124" i="4" s="1"/>
  <c r="D120" i="1" s="1"/>
  <c r="D125" i="4"/>
  <c r="F125" i="4" s="1"/>
  <c r="F123" i="4"/>
  <c r="F122" i="4"/>
  <c r="F121" i="4"/>
  <c r="F120"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E77" i="4"/>
  <c r="D77" i="4"/>
  <c r="F76" i="4"/>
  <c r="F75" i="4"/>
  <c r="F74" i="4"/>
  <c r="E74" i="4"/>
  <c r="D74" i="4"/>
  <c r="F73" i="4"/>
  <c r="F72" i="4"/>
  <c r="F71" i="4"/>
  <c r="E71" i="4"/>
  <c r="D71" i="4"/>
  <c r="F70" i="4"/>
  <c r="F69" i="4"/>
  <c r="E68" i="4"/>
  <c r="D68" i="4"/>
  <c r="F68" i="4" s="1"/>
  <c r="F67" i="4"/>
  <c r="F66" i="4"/>
  <c r="E65" i="4"/>
  <c r="D65" i="4"/>
  <c r="F65" i="4" s="1"/>
  <c r="F64" i="4"/>
  <c r="F63" i="4"/>
  <c r="E62" i="4"/>
  <c r="D62" i="4"/>
  <c r="F62" i="4" s="1"/>
  <c r="F61" i="4"/>
  <c r="F60" i="4"/>
  <c r="F59" i="4"/>
  <c r="E59" i="4"/>
  <c r="D59" i="4"/>
  <c r="F58" i="4"/>
  <c r="F57" i="4"/>
  <c r="F56" i="4"/>
  <c r="F55" i="4"/>
  <c r="F54" i="4"/>
  <c r="E54" i="4"/>
  <c r="D54" i="4"/>
  <c r="F53" i="4"/>
  <c r="F52" i="4"/>
  <c r="F51" i="4"/>
  <c r="E51" i="4"/>
  <c r="D51" i="4"/>
  <c r="E50"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I36" i="3"/>
  <c r="G36" i="3"/>
  <c r="B36" i="3"/>
  <c r="I35" i="3"/>
  <c r="G35" i="3"/>
  <c r="B35" i="3"/>
  <c r="G34" i="3"/>
  <c r="B34" i="3"/>
  <c r="I33" i="3"/>
  <c r="G33" i="3"/>
  <c r="B33" i="3"/>
  <c r="I32" i="3"/>
  <c r="H32" i="3"/>
  <c r="G32" i="3"/>
  <c r="B32" i="3"/>
  <c r="I31" i="3"/>
  <c r="H31" i="3"/>
  <c r="G31" i="3"/>
  <c r="B31" i="3"/>
  <c r="I30" i="3"/>
  <c r="H30" i="3"/>
  <c r="G30" i="3"/>
  <c r="B30" i="3"/>
  <c r="I29" i="3"/>
  <c r="G29" i="3"/>
  <c r="B29" i="3"/>
  <c r="G28" i="3"/>
  <c r="B28" i="3"/>
  <c r="G27" i="3"/>
  <c r="B27" i="3"/>
  <c r="I26" i="3"/>
  <c r="H26" i="3"/>
  <c r="G26" i="3"/>
  <c r="B26" i="3"/>
  <c r="I25" i="3"/>
  <c r="H25"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H1579" i="1"/>
  <c r="C1579" i="1"/>
  <c r="G1579" i="1" s="1"/>
  <c r="C1578" i="1"/>
  <c r="G1578" i="1" s="1"/>
  <c r="C1577" i="1"/>
  <c r="H1577" i="1" s="1"/>
  <c r="C1576" i="1"/>
  <c r="H1576" i="1" s="1"/>
  <c r="C1575" i="1"/>
  <c r="G1575" i="1" s="1"/>
  <c r="H1574" i="1"/>
  <c r="G1574" i="1"/>
  <c r="C1574" i="1"/>
  <c r="H1573" i="1"/>
  <c r="G1573" i="1"/>
  <c r="C1573" i="1"/>
  <c r="C1572" i="1"/>
  <c r="H1572" i="1" s="1"/>
  <c r="H1571" i="1"/>
  <c r="C1571" i="1"/>
  <c r="G1571" i="1" s="1"/>
  <c r="H1570" i="1"/>
  <c r="G1570" i="1"/>
  <c r="C1570" i="1"/>
  <c r="C1569" i="1"/>
  <c r="H1569" i="1" s="1"/>
  <c r="G1568" i="1"/>
  <c r="C1568" i="1"/>
  <c r="H1568" i="1" s="1"/>
  <c r="C1567" i="1"/>
  <c r="G1567" i="1" s="1"/>
  <c r="H1566" i="1"/>
  <c r="G1566" i="1"/>
  <c r="C1566" i="1"/>
  <c r="H1565" i="1"/>
  <c r="G1565" i="1"/>
  <c r="C1565" i="1"/>
  <c r="C1564" i="1"/>
  <c r="H1564" i="1" s="1"/>
  <c r="H1563" i="1"/>
  <c r="C1563" i="1"/>
  <c r="G1563" i="1" s="1"/>
  <c r="H1562" i="1"/>
  <c r="G1562" i="1"/>
  <c r="C1562" i="1"/>
  <c r="C1561" i="1"/>
  <c r="H1561" i="1" s="1"/>
  <c r="G1560" i="1"/>
  <c r="C1560" i="1"/>
  <c r="H1560" i="1" s="1"/>
  <c r="C1559" i="1"/>
  <c r="G1559" i="1" s="1"/>
  <c r="H1558" i="1"/>
  <c r="G1558" i="1"/>
  <c r="C1558" i="1"/>
  <c r="H1557" i="1"/>
  <c r="G1557" i="1"/>
  <c r="C1557" i="1"/>
  <c r="C1556" i="1"/>
  <c r="H1556" i="1" s="1"/>
  <c r="H1555" i="1"/>
  <c r="C1555" i="1"/>
  <c r="G1555" i="1" s="1"/>
  <c r="H1554" i="1"/>
  <c r="G1554" i="1"/>
  <c r="C1554" i="1"/>
  <c r="C1553" i="1"/>
  <c r="H1553" i="1" s="1"/>
  <c r="G1552" i="1"/>
  <c r="C1552" i="1"/>
  <c r="H1552" i="1" s="1"/>
  <c r="C1551" i="1"/>
  <c r="G1551" i="1" s="1"/>
  <c r="H1550" i="1"/>
  <c r="G1550" i="1"/>
  <c r="C1550" i="1"/>
  <c r="H1549" i="1"/>
  <c r="G1549" i="1"/>
  <c r="C1549" i="1"/>
  <c r="C1548" i="1"/>
  <c r="H1548" i="1" s="1"/>
  <c r="H1547" i="1"/>
  <c r="C1547" i="1"/>
  <c r="G1547" i="1" s="1"/>
  <c r="H1546" i="1"/>
  <c r="G1546" i="1"/>
  <c r="C1546" i="1"/>
  <c r="C1545" i="1"/>
  <c r="H1545" i="1" s="1"/>
  <c r="G1544" i="1"/>
  <c r="C1544" i="1"/>
  <c r="H1544" i="1" s="1"/>
  <c r="C1543" i="1"/>
  <c r="G1543" i="1" s="1"/>
  <c r="H1542" i="1"/>
  <c r="G1542" i="1"/>
  <c r="C1542" i="1"/>
  <c r="H1541" i="1"/>
  <c r="G1541" i="1"/>
  <c r="C1541" i="1"/>
  <c r="C1540" i="1"/>
  <c r="H1540" i="1" s="1"/>
  <c r="H1539" i="1"/>
  <c r="C1539" i="1"/>
  <c r="G1539" i="1" s="1"/>
  <c r="H1538" i="1"/>
  <c r="G1538" i="1"/>
  <c r="C1538" i="1"/>
  <c r="C1537" i="1"/>
  <c r="H1537" i="1" s="1"/>
  <c r="G1536" i="1"/>
  <c r="C1536" i="1"/>
  <c r="H1536" i="1" s="1"/>
  <c r="C1535" i="1"/>
  <c r="G1535" i="1" s="1"/>
  <c r="H1534" i="1"/>
  <c r="G1534" i="1"/>
  <c r="C1534" i="1"/>
  <c r="H1533" i="1"/>
  <c r="G1533" i="1"/>
  <c r="C1533" i="1"/>
  <c r="C1532" i="1"/>
  <c r="H1532" i="1" s="1"/>
  <c r="H1531" i="1"/>
  <c r="C1531" i="1"/>
  <c r="G1531" i="1" s="1"/>
  <c r="H1530" i="1"/>
  <c r="G1530" i="1"/>
  <c r="C1530" i="1"/>
  <c r="C1529" i="1"/>
  <c r="H1529" i="1" s="1"/>
  <c r="G1528" i="1"/>
  <c r="C1528" i="1"/>
  <c r="H1528" i="1" s="1"/>
  <c r="C1527" i="1"/>
  <c r="G1527" i="1" s="1"/>
  <c r="H1526" i="1"/>
  <c r="G1526" i="1"/>
  <c r="C1526" i="1"/>
  <c r="H1525" i="1"/>
  <c r="G1525" i="1"/>
  <c r="C1525" i="1"/>
  <c r="C1524" i="1"/>
  <c r="H1524" i="1" s="1"/>
  <c r="H1523" i="1"/>
  <c r="C1523" i="1"/>
  <c r="G1523" i="1" s="1"/>
  <c r="H1522" i="1"/>
  <c r="G1522" i="1"/>
  <c r="C1522" i="1"/>
  <c r="C1521" i="1"/>
  <c r="H1521" i="1" s="1"/>
  <c r="G1520" i="1"/>
  <c r="C1520" i="1"/>
  <c r="H1520" i="1" s="1"/>
  <c r="C1519" i="1"/>
  <c r="G1519" i="1" s="1"/>
  <c r="H1518" i="1"/>
  <c r="G1518" i="1"/>
  <c r="C1518" i="1"/>
  <c r="C1516" i="1"/>
  <c r="H1516" i="1" s="1"/>
  <c r="H1515" i="1"/>
  <c r="C1515" i="1"/>
  <c r="G1515" i="1" s="1"/>
  <c r="H1514" i="1"/>
  <c r="G1514" i="1"/>
  <c r="C1514" i="1"/>
  <c r="C1513" i="1"/>
  <c r="H1513" i="1" s="1"/>
  <c r="G1512" i="1"/>
  <c r="C1512" i="1"/>
  <c r="H1512" i="1" s="1"/>
  <c r="C1511" i="1"/>
  <c r="G1511" i="1" s="1"/>
  <c r="C1510" i="1"/>
  <c r="G1510" i="1" s="1"/>
  <c r="C1509" i="1"/>
  <c r="H1509" i="1" s="1"/>
  <c r="C1508" i="1"/>
  <c r="H1508" i="1" s="1"/>
  <c r="H1507" i="1"/>
  <c r="C1507" i="1"/>
  <c r="G1507" i="1" s="1"/>
  <c r="H1506" i="1"/>
  <c r="G1506" i="1"/>
  <c r="C1506" i="1"/>
  <c r="C1505" i="1"/>
  <c r="H1505" i="1" s="1"/>
  <c r="C1504" i="1"/>
  <c r="H1504" i="1" s="1"/>
  <c r="C1503" i="1"/>
  <c r="G1503" i="1" s="1"/>
  <c r="C1502" i="1"/>
  <c r="H1502" i="1" s="1"/>
  <c r="C1501" i="1"/>
  <c r="H1501" i="1" s="1"/>
  <c r="C1500" i="1"/>
  <c r="H1500" i="1" s="1"/>
  <c r="H1498" i="1"/>
  <c r="G1498" i="1"/>
  <c r="C1498" i="1"/>
  <c r="C1497" i="1"/>
  <c r="H1497" i="1" s="1"/>
  <c r="G1496" i="1"/>
  <c r="C1496" i="1"/>
  <c r="H1496" i="1" s="1"/>
  <c r="C1495" i="1"/>
  <c r="G1495" i="1" s="1"/>
  <c r="H1494" i="1"/>
  <c r="G1494" i="1"/>
  <c r="C1494" i="1"/>
  <c r="H1493" i="1"/>
  <c r="G1493" i="1"/>
  <c r="C1493" i="1"/>
  <c r="C1492" i="1"/>
  <c r="H1492" i="1" s="1"/>
  <c r="H1491" i="1"/>
  <c r="C1491" i="1"/>
  <c r="G1491" i="1" s="1"/>
  <c r="H1490" i="1"/>
  <c r="G1490" i="1"/>
  <c r="C1490" i="1"/>
  <c r="C1489" i="1"/>
  <c r="H1489" i="1" s="1"/>
  <c r="G1488" i="1"/>
  <c r="C1488" i="1"/>
  <c r="H1488" i="1" s="1"/>
  <c r="C1487" i="1"/>
  <c r="G1487" i="1" s="1"/>
  <c r="C1486" i="1"/>
  <c r="G1486" i="1" s="1"/>
  <c r="C1485" i="1"/>
  <c r="H1485" i="1" s="1"/>
  <c r="C1484" i="1"/>
  <c r="H1484" i="1" s="1"/>
  <c r="C1483" i="1"/>
  <c r="G1483" i="1" s="1"/>
  <c r="H1482" i="1"/>
  <c r="G1482" i="1"/>
  <c r="C1482" i="1"/>
  <c r="C1480" i="1"/>
  <c r="H1480" i="1" s="1"/>
  <c r="J1479" i="1"/>
  <c r="H1479" i="1"/>
  <c r="G1479" i="1"/>
  <c r="I1479" i="1" s="1"/>
  <c r="D1479" i="1"/>
  <c r="C1479" i="1"/>
  <c r="D1478" i="1"/>
  <c r="C1478" i="1"/>
  <c r="G1478" i="1" s="1"/>
  <c r="J1477" i="1"/>
  <c r="D1477" i="1"/>
  <c r="H1477" i="1" s="1"/>
  <c r="C1477" i="1"/>
  <c r="D1476" i="1"/>
  <c r="H1476" i="1" s="1"/>
  <c r="C1476" i="1"/>
  <c r="D1475" i="1"/>
  <c r="C1475" i="1"/>
  <c r="G1475" i="1" s="1"/>
  <c r="D1474" i="1"/>
  <c r="J1474" i="1" s="1"/>
  <c r="C1474" i="1"/>
  <c r="H1473" i="1"/>
  <c r="I1473" i="1" s="1"/>
  <c r="D1473" i="1"/>
  <c r="C1473" i="1"/>
  <c r="G1473" i="1" s="1"/>
  <c r="J1472" i="1"/>
  <c r="H1472" i="1"/>
  <c r="D1472" i="1"/>
  <c r="G1472" i="1" s="1"/>
  <c r="I1472" i="1" s="1"/>
  <c r="C1472" i="1"/>
  <c r="D1471" i="1"/>
  <c r="C1471" i="1"/>
  <c r="G1471" i="1" s="1"/>
  <c r="D1470" i="1"/>
  <c r="C1470" i="1"/>
  <c r="G1470" i="1" s="1"/>
  <c r="H1469" i="1"/>
  <c r="D1469" i="1"/>
  <c r="C1469" i="1"/>
  <c r="G1469" i="1" s="1"/>
  <c r="H1468" i="1"/>
  <c r="D1468" i="1"/>
  <c r="G1468" i="1" s="1"/>
  <c r="I1468" i="1" s="1"/>
  <c r="C1468" i="1"/>
  <c r="D1467" i="1"/>
  <c r="C1467" i="1"/>
  <c r="G1467" i="1" s="1"/>
  <c r="D1466" i="1"/>
  <c r="J1466" i="1" s="1"/>
  <c r="C1466" i="1"/>
  <c r="H1465" i="1"/>
  <c r="D1465" i="1"/>
  <c r="C1465" i="1"/>
  <c r="G1465" i="1" s="1"/>
  <c r="I1465" i="1" s="1"/>
  <c r="H1464" i="1"/>
  <c r="D1464" i="1"/>
  <c r="G1464" i="1" s="1"/>
  <c r="I1464" i="1" s="1"/>
  <c r="C1464" i="1"/>
  <c r="D1463" i="1"/>
  <c r="C1463" i="1"/>
  <c r="G1463" i="1" s="1"/>
  <c r="D1462" i="1"/>
  <c r="J1462" i="1" s="1"/>
  <c r="C1462" i="1"/>
  <c r="D1461" i="1"/>
  <c r="H1461" i="1" s="1"/>
  <c r="C1461" i="1"/>
  <c r="H1460" i="1"/>
  <c r="D1460" i="1"/>
  <c r="C1460" i="1"/>
  <c r="G1460" i="1" s="1"/>
  <c r="I1460" i="1" s="1"/>
  <c r="H1459" i="1"/>
  <c r="D1459" i="1"/>
  <c r="G1459" i="1" s="1"/>
  <c r="I1459" i="1" s="1"/>
  <c r="C1459" i="1"/>
  <c r="D1458" i="1"/>
  <c r="C1458" i="1"/>
  <c r="G1458" i="1" s="1"/>
  <c r="D1457" i="1"/>
  <c r="J1457" i="1" s="1"/>
  <c r="C1457" i="1"/>
  <c r="H1456" i="1"/>
  <c r="D1456" i="1"/>
  <c r="C1456" i="1"/>
  <c r="G1456" i="1" s="1"/>
  <c r="I1456" i="1" s="1"/>
  <c r="H1455" i="1"/>
  <c r="D1455" i="1"/>
  <c r="G1455" i="1" s="1"/>
  <c r="I1455" i="1" s="1"/>
  <c r="C1455" i="1"/>
  <c r="H1454" i="1"/>
  <c r="D1454" i="1"/>
  <c r="G1454" i="1" s="1"/>
  <c r="C1454" i="1"/>
  <c r="H1453" i="1"/>
  <c r="D1453" i="1"/>
  <c r="G1453" i="1" s="1"/>
  <c r="C1453" i="1"/>
  <c r="D1452" i="1"/>
  <c r="C1452" i="1"/>
  <c r="G1452" i="1" s="1"/>
  <c r="D1451" i="1"/>
  <c r="J1451" i="1" s="1"/>
  <c r="C1451" i="1"/>
  <c r="H1450" i="1"/>
  <c r="D1450" i="1"/>
  <c r="C1450" i="1"/>
  <c r="G1450" i="1" s="1"/>
  <c r="I1450" i="1" s="1"/>
  <c r="H1449" i="1"/>
  <c r="D1449" i="1"/>
  <c r="G1449" i="1" s="1"/>
  <c r="I1449" i="1" s="1"/>
  <c r="C1449" i="1"/>
  <c r="D1448" i="1"/>
  <c r="C1448" i="1"/>
  <c r="G1448" i="1" s="1"/>
  <c r="D1447" i="1"/>
  <c r="J1447" i="1" s="1"/>
  <c r="C1447" i="1"/>
  <c r="H1446" i="1"/>
  <c r="D1446" i="1"/>
  <c r="C1446" i="1"/>
  <c r="G1446" i="1" s="1"/>
  <c r="I1446" i="1" s="1"/>
  <c r="G1445" i="1"/>
  <c r="D1445" i="1"/>
  <c r="C1445" i="1"/>
  <c r="H1445" i="1" s="1"/>
  <c r="H1444" i="1"/>
  <c r="D1444" i="1"/>
  <c r="C1444" i="1"/>
  <c r="J1444" i="1" s="1"/>
  <c r="D1443" i="1"/>
  <c r="C1443" i="1"/>
  <c r="H1443" i="1" s="1"/>
  <c r="H1442" i="1"/>
  <c r="G1442" i="1"/>
  <c r="I1442" i="1" s="1"/>
  <c r="D1442" i="1"/>
  <c r="C1442" i="1"/>
  <c r="J1442" i="1" s="1"/>
  <c r="G1441" i="1"/>
  <c r="I1441" i="1" s="1"/>
  <c r="D1441" i="1"/>
  <c r="C1441" i="1"/>
  <c r="H1441" i="1" s="1"/>
  <c r="H1440" i="1"/>
  <c r="D1440" i="1"/>
  <c r="C1440" i="1"/>
  <c r="J1440" i="1" s="1"/>
  <c r="D1439" i="1"/>
  <c r="C1439" i="1"/>
  <c r="H1439" i="1" s="1"/>
  <c r="D1438" i="1"/>
  <c r="C1438" i="1"/>
  <c r="D1437" i="1"/>
  <c r="D1436" i="1"/>
  <c r="D1434" i="1"/>
  <c r="C1434" i="1"/>
  <c r="G1433" i="1"/>
  <c r="D1433" i="1"/>
  <c r="C1433" i="1"/>
  <c r="H1433" i="1" s="1"/>
  <c r="G1432" i="1"/>
  <c r="D1432" i="1"/>
  <c r="C1432" i="1"/>
  <c r="H1432" i="1" s="1"/>
  <c r="G1431" i="1"/>
  <c r="D1431" i="1"/>
  <c r="C1431" i="1"/>
  <c r="H1431" i="1" s="1"/>
  <c r="G1430" i="1"/>
  <c r="D1430" i="1"/>
  <c r="C1430" i="1"/>
  <c r="H1430" i="1" s="1"/>
  <c r="G1429" i="1"/>
  <c r="D1429" i="1"/>
  <c r="C1429" i="1"/>
  <c r="H1429" i="1" s="1"/>
  <c r="G1428" i="1"/>
  <c r="D1428" i="1"/>
  <c r="C1428" i="1"/>
  <c r="H1428" i="1" s="1"/>
  <c r="G1427" i="1"/>
  <c r="D1427" i="1"/>
  <c r="C1427" i="1"/>
  <c r="H1427" i="1" s="1"/>
  <c r="G1426" i="1"/>
  <c r="D1426" i="1"/>
  <c r="C1426" i="1"/>
  <c r="H1426" i="1" s="1"/>
  <c r="G1425" i="1"/>
  <c r="D1425" i="1"/>
  <c r="C1425" i="1"/>
  <c r="H1425" i="1" s="1"/>
  <c r="G1424" i="1"/>
  <c r="D1424" i="1"/>
  <c r="C1424" i="1"/>
  <c r="H1424" i="1" s="1"/>
  <c r="G1423" i="1"/>
  <c r="D1423" i="1"/>
  <c r="C1423" i="1"/>
  <c r="H1423" i="1" s="1"/>
  <c r="G1422" i="1"/>
  <c r="D1422" i="1"/>
  <c r="C1422" i="1"/>
  <c r="H1422" i="1" s="1"/>
  <c r="D1421" i="1"/>
  <c r="G1421" i="1" s="1"/>
  <c r="C1421" i="1"/>
  <c r="D1420" i="1"/>
  <c r="G1420" i="1" s="1"/>
  <c r="C1420" i="1"/>
  <c r="G1419" i="1"/>
  <c r="D1419" i="1"/>
  <c r="C1419" i="1"/>
  <c r="H1419" i="1" s="1"/>
  <c r="G1418" i="1"/>
  <c r="D1418" i="1"/>
  <c r="C1418" i="1"/>
  <c r="H1418" i="1" s="1"/>
  <c r="G1417" i="1"/>
  <c r="D1417" i="1"/>
  <c r="C1417" i="1"/>
  <c r="H1417" i="1" s="1"/>
  <c r="G1416" i="1"/>
  <c r="D1416" i="1"/>
  <c r="C1416" i="1"/>
  <c r="H1416" i="1" s="1"/>
  <c r="G1415" i="1"/>
  <c r="D1415" i="1"/>
  <c r="C1415" i="1"/>
  <c r="H1415" i="1" s="1"/>
  <c r="G1414" i="1"/>
  <c r="D1414" i="1"/>
  <c r="C1414" i="1"/>
  <c r="H1414" i="1" s="1"/>
  <c r="G1413" i="1"/>
  <c r="D1413" i="1"/>
  <c r="C1413" i="1"/>
  <c r="H1413" i="1" s="1"/>
  <c r="G1412" i="1"/>
  <c r="D1412" i="1"/>
  <c r="C1412" i="1"/>
  <c r="H1412" i="1" s="1"/>
  <c r="D1411" i="1"/>
  <c r="C1411" i="1"/>
  <c r="G1410" i="1"/>
  <c r="D1410" i="1"/>
  <c r="C1410" i="1"/>
  <c r="H1410" i="1" s="1"/>
  <c r="D1409" i="1"/>
  <c r="G1409" i="1" s="1"/>
  <c r="C1409" i="1"/>
  <c r="G1407" i="1"/>
  <c r="D1407" i="1"/>
  <c r="C1407" i="1"/>
  <c r="H1407" i="1" s="1"/>
  <c r="G1406" i="1"/>
  <c r="D1406" i="1"/>
  <c r="C1406" i="1"/>
  <c r="H1406" i="1" s="1"/>
  <c r="G1405" i="1"/>
  <c r="D1405" i="1"/>
  <c r="C1405" i="1"/>
  <c r="H1405" i="1" s="1"/>
  <c r="G1404" i="1"/>
  <c r="D1404" i="1"/>
  <c r="C1404" i="1"/>
  <c r="H1404" i="1" s="1"/>
  <c r="G1403" i="1"/>
  <c r="D1403" i="1"/>
  <c r="C1403" i="1"/>
  <c r="H1403" i="1" s="1"/>
  <c r="G1402" i="1"/>
  <c r="D1402" i="1"/>
  <c r="C1402" i="1"/>
  <c r="H1402" i="1" s="1"/>
  <c r="G1401" i="1"/>
  <c r="D1401" i="1"/>
  <c r="C1401" i="1"/>
  <c r="H1401" i="1" s="1"/>
  <c r="G1400" i="1"/>
  <c r="D1400" i="1"/>
  <c r="C1400" i="1"/>
  <c r="H1400" i="1" s="1"/>
  <c r="G1399" i="1"/>
  <c r="D1399" i="1"/>
  <c r="C1399" i="1"/>
  <c r="H1399" i="1" s="1"/>
  <c r="G1398" i="1"/>
  <c r="D1398" i="1"/>
  <c r="C1398" i="1"/>
  <c r="H1398" i="1" s="1"/>
  <c r="G1397" i="1"/>
  <c r="D1397" i="1"/>
  <c r="C1397" i="1"/>
  <c r="H1397" i="1" s="1"/>
  <c r="G1396" i="1"/>
  <c r="D1396" i="1"/>
  <c r="C1396" i="1"/>
  <c r="H1396" i="1" s="1"/>
  <c r="G1395" i="1"/>
  <c r="D1395" i="1"/>
  <c r="C1395" i="1"/>
  <c r="H1395" i="1" s="1"/>
  <c r="G1394" i="1"/>
  <c r="D1394" i="1"/>
  <c r="C1394" i="1"/>
  <c r="H1394" i="1" s="1"/>
  <c r="G1393" i="1"/>
  <c r="D1393" i="1"/>
  <c r="C1393" i="1"/>
  <c r="H1393" i="1" s="1"/>
  <c r="G1392" i="1"/>
  <c r="D1392" i="1"/>
  <c r="C1392" i="1"/>
  <c r="H1392" i="1" s="1"/>
  <c r="G1391" i="1"/>
  <c r="D1391" i="1"/>
  <c r="C1391" i="1"/>
  <c r="H1391" i="1" s="1"/>
  <c r="G1390" i="1"/>
  <c r="D1390" i="1"/>
  <c r="C1390" i="1"/>
  <c r="H1390" i="1" s="1"/>
  <c r="G1389" i="1"/>
  <c r="D1389" i="1"/>
  <c r="C1389" i="1"/>
  <c r="H1389" i="1" s="1"/>
  <c r="G1388" i="1"/>
  <c r="D1388" i="1"/>
  <c r="C1388" i="1"/>
  <c r="H1388" i="1" s="1"/>
  <c r="G1387" i="1"/>
  <c r="D1387" i="1"/>
  <c r="C1387" i="1"/>
  <c r="H1387" i="1" s="1"/>
  <c r="G1386" i="1"/>
  <c r="D1386" i="1"/>
  <c r="C1386" i="1"/>
  <c r="H1386" i="1" s="1"/>
  <c r="G1385" i="1"/>
  <c r="D1385" i="1"/>
  <c r="C1385" i="1"/>
  <c r="H1385" i="1" s="1"/>
  <c r="G1384" i="1"/>
  <c r="D1384" i="1"/>
  <c r="C1384" i="1"/>
  <c r="H1384" i="1" s="1"/>
  <c r="G1383" i="1"/>
  <c r="D1383" i="1"/>
  <c r="C1383" i="1"/>
  <c r="H1383" i="1" s="1"/>
  <c r="G1382" i="1"/>
  <c r="D1382" i="1"/>
  <c r="C1382" i="1"/>
  <c r="H1382" i="1" s="1"/>
  <c r="G1381" i="1"/>
  <c r="D1381" i="1"/>
  <c r="C1381" i="1"/>
  <c r="H1381" i="1" s="1"/>
  <c r="G1380" i="1"/>
  <c r="D1380" i="1"/>
  <c r="C1380" i="1"/>
  <c r="H1380" i="1" s="1"/>
  <c r="G1379" i="1"/>
  <c r="D1379" i="1"/>
  <c r="C1379" i="1"/>
  <c r="H1379" i="1" s="1"/>
  <c r="G1378" i="1"/>
  <c r="D1378" i="1"/>
  <c r="C1378" i="1"/>
  <c r="H1378" i="1" s="1"/>
  <c r="G1377" i="1"/>
  <c r="D1377" i="1"/>
  <c r="C1377" i="1"/>
  <c r="H1377" i="1" s="1"/>
  <c r="G1376" i="1"/>
  <c r="D1376" i="1"/>
  <c r="C1376" i="1"/>
  <c r="H1376" i="1" s="1"/>
  <c r="G1375" i="1"/>
  <c r="D1375" i="1"/>
  <c r="C1375" i="1"/>
  <c r="H1375" i="1" s="1"/>
  <c r="G1374" i="1"/>
  <c r="D1374" i="1"/>
  <c r="C1374" i="1"/>
  <c r="H1374" i="1" s="1"/>
  <c r="G1373" i="1"/>
  <c r="D1373" i="1"/>
  <c r="C1373" i="1"/>
  <c r="H1373" i="1" s="1"/>
  <c r="G1372" i="1"/>
  <c r="D1372" i="1"/>
  <c r="C1372" i="1"/>
  <c r="H1372" i="1" s="1"/>
  <c r="G1371" i="1"/>
  <c r="D1371" i="1"/>
  <c r="C1371" i="1"/>
  <c r="H1371" i="1" s="1"/>
  <c r="G1370" i="1"/>
  <c r="D1370" i="1"/>
  <c r="C1370" i="1"/>
  <c r="H1370" i="1" s="1"/>
  <c r="G1369" i="1"/>
  <c r="D1369" i="1"/>
  <c r="C1369" i="1"/>
  <c r="H1369" i="1" s="1"/>
  <c r="G1368" i="1"/>
  <c r="D1368" i="1"/>
  <c r="C1368" i="1"/>
  <c r="H1368" i="1" s="1"/>
  <c r="G1367" i="1"/>
  <c r="D1367" i="1"/>
  <c r="C1367" i="1"/>
  <c r="H1367" i="1" s="1"/>
  <c r="G1366" i="1"/>
  <c r="D1366" i="1"/>
  <c r="C1366" i="1"/>
  <c r="H1366" i="1" s="1"/>
  <c r="G1365" i="1"/>
  <c r="D1365" i="1"/>
  <c r="C1365" i="1"/>
  <c r="H1365" i="1" s="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C1278" i="1"/>
  <c r="H1278" i="1" s="1"/>
  <c r="H1277" i="1"/>
  <c r="G1277" i="1"/>
  <c r="D1277" i="1"/>
  <c r="C1277" i="1"/>
  <c r="H1276" i="1"/>
  <c r="G1276" i="1"/>
  <c r="D1276" i="1"/>
  <c r="C1276" i="1"/>
  <c r="H1275" i="1"/>
  <c r="G1275" i="1"/>
  <c r="D1275" i="1"/>
  <c r="C1275" i="1"/>
  <c r="D1274" i="1"/>
  <c r="C1274" i="1"/>
  <c r="H1274" i="1" s="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D1265" i="1"/>
  <c r="H1265" i="1" s="1"/>
  <c r="C1265"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D1244" i="1"/>
  <c r="C1244" i="1"/>
  <c r="H1243" i="1"/>
  <c r="G1243" i="1"/>
  <c r="D1243" i="1"/>
  <c r="C1243" i="1"/>
  <c r="H1242" i="1"/>
  <c r="G1242" i="1"/>
  <c r="D1242" i="1"/>
  <c r="C1242" i="1"/>
  <c r="H1241" i="1"/>
  <c r="G1241" i="1"/>
  <c r="D1241" i="1"/>
  <c r="C1241" i="1"/>
  <c r="D1240" i="1"/>
  <c r="G1240" i="1" s="1"/>
  <c r="C1240" i="1"/>
  <c r="H1239" i="1"/>
  <c r="G1239" i="1"/>
  <c r="D1239" i="1"/>
  <c r="C1239" i="1"/>
  <c r="H1238" i="1"/>
  <c r="G1238" i="1"/>
  <c r="D1238" i="1"/>
  <c r="C1238" i="1"/>
  <c r="D1237" i="1"/>
  <c r="C1237" i="1"/>
  <c r="D1236" i="1"/>
  <c r="C1236" i="1"/>
  <c r="D1235" i="1"/>
  <c r="H1234" i="1"/>
  <c r="G1234" i="1"/>
  <c r="D1234" i="1"/>
  <c r="C1234" i="1"/>
  <c r="H1233" i="1"/>
  <c r="G1233" i="1"/>
  <c r="D1233" i="1"/>
  <c r="C1233" i="1"/>
  <c r="D1232" i="1"/>
  <c r="C1232" i="1"/>
  <c r="H1231" i="1"/>
  <c r="G1231" i="1"/>
  <c r="D1231" i="1"/>
  <c r="C1231" i="1"/>
  <c r="H1230" i="1"/>
  <c r="G1230" i="1"/>
  <c r="D1230" i="1"/>
  <c r="C1230" i="1"/>
  <c r="D1229" i="1"/>
  <c r="C1229" i="1"/>
  <c r="D1228" i="1"/>
  <c r="C1228" i="1"/>
  <c r="D1227" i="1"/>
  <c r="H1226" i="1"/>
  <c r="G1226" i="1"/>
  <c r="D1226" i="1"/>
  <c r="C1226" i="1"/>
  <c r="H1225" i="1"/>
  <c r="G1225" i="1"/>
  <c r="D1225" i="1"/>
  <c r="C1225" i="1"/>
  <c r="D1224" i="1"/>
  <c r="C1224" i="1"/>
  <c r="H1224" i="1" s="1"/>
  <c r="D1223" i="1"/>
  <c r="C1223" i="1"/>
  <c r="H1223" i="1" s="1"/>
  <c r="H1221" i="1"/>
  <c r="G1221" i="1"/>
  <c r="D1221" i="1"/>
  <c r="C1221" i="1"/>
  <c r="H1220" i="1"/>
  <c r="G1220" i="1"/>
  <c r="D1220" i="1"/>
  <c r="C1220" i="1"/>
  <c r="H1219" i="1"/>
  <c r="G1219" i="1"/>
  <c r="D1219" i="1"/>
  <c r="C1219" i="1"/>
  <c r="D1218" i="1"/>
  <c r="C1218" i="1"/>
  <c r="H1218" i="1" s="1"/>
  <c r="D1217" i="1"/>
  <c r="C1217" i="1"/>
  <c r="G1217" i="1" s="1"/>
  <c r="D1216" i="1"/>
  <c r="C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D1166" i="1"/>
  <c r="C1166" i="1"/>
  <c r="D1165" i="1"/>
  <c r="C1165" i="1"/>
  <c r="H1164" i="1"/>
  <c r="G1164" i="1"/>
  <c r="D1164" i="1"/>
  <c r="C1164" i="1"/>
  <c r="H1163" i="1"/>
  <c r="G1163" i="1"/>
  <c r="D1163" i="1"/>
  <c r="C1163" i="1"/>
  <c r="H1162" i="1"/>
  <c r="G1162" i="1"/>
  <c r="D1162" i="1"/>
  <c r="C1162" i="1"/>
  <c r="H1161" i="1"/>
  <c r="G1161" i="1"/>
  <c r="D1161" i="1"/>
  <c r="C1161" i="1"/>
  <c r="D1160" i="1"/>
  <c r="G1160" i="1" s="1"/>
  <c r="C1160" i="1"/>
  <c r="H1160" i="1" s="1"/>
  <c r="H1159" i="1"/>
  <c r="G1159" i="1"/>
  <c r="D1159" i="1"/>
  <c r="C1159" i="1"/>
  <c r="H1158" i="1"/>
  <c r="G1158" i="1"/>
  <c r="D1158" i="1"/>
  <c r="C1158" i="1"/>
  <c r="D1157" i="1"/>
  <c r="C1157" i="1"/>
  <c r="H1157" i="1" s="1"/>
  <c r="D1156" i="1"/>
  <c r="C1156" i="1"/>
  <c r="D1155" i="1"/>
  <c r="C1155" i="1"/>
  <c r="H1155" i="1" s="1"/>
  <c r="D1154" i="1"/>
  <c r="D1151" i="1"/>
  <c r="C1151" i="1"/>
  <c r="H1151" i="1" s="1"/>
  <c r="H1150" i="1"/>
  <c r="G1150" i="1"/>
  <c r="D1150" i="1"/>
  <c r="C1150" i="1"/>
  <c r="H1149" i="1"/>
  <c r="G1149" i="1"/>
  <c r="D1149" i="1"/>
  <c r="C1149" i="1"/>
  <c r="D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D1138" i="1"/>
  <c r="C1138" i="1"/>
  <c r="D1137" i="1"/>
  <c r="C1137" i="1"/>
  <c r="H1137" i="1" s="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D1064" i="1"/>
  <c r="C1064" i="1"/>
  <c r="H1064" i="1" s="1"/>
  <c r="H1063" i="1"/>
  <c r="G1063" i="1"/>
  <c r="D1063" i="1"/>
  <c r="C1063" i="1"/>
  <c r="H1062" i="1"/>
  <c r="G1062" i="1"/>
  <c r="D1062" i="1"/>
  <c r="C1062" i="1"/>
  <c r="D1061" i="1"/>
  <c r="G1061" i="1" s="1"/>
  <c r="C1061" i="1"/>
  <c r="H1060" i="1"/>
  <c r="G1060" i="1"/>
  <c r="D1060" i="1"/>
  <c r="C1060" i="1"/>
  <c r="H1059" i="1"/>
  <c r="G1059" i="1"/>
  <c r="D1059" i="1"/>
  <c r="C1059" i="1"/>
  <c r="H1058" i="1"/>
  <c r="G1058" i="1"/>
  <c r="D1058" i="1"/>
  <c r="C1058" i="1"/>
  <c r="H1057" i="1"/>
  <c r="G1057" i="1"/>
  <c r="D1057" i="1"/>
  <c r="C1057" i="1"/>
  <c r="D1056" i="1"/>
  <c r="H1055" i="1"/>
  <c r="G1055" i="1"/>
  <c r="D1055" i="1"/>
  <c r="C1055" i="1"/>
  <c r="D1054" i="1"/>
  <c r="C1054" i="1"/>
  <c r="H1054" i="1" s="1"/>
  <c r="H1053" i="1"/>
  <c r="G1053" i="1"/>
  <c r="D1053" i="1"/>
  <c r="C1053" i="1"/>
  <c r="D1052" i="1"/>
  <c r="C1052" i="1"/>
  <c r="H1052" i="1" s="1"/>
  <c r="H1051" i="1"/>
  <c r="G1051" i="1"/>
  <c r="D1051" i="1"/>
  <c r="C1051" i="1"/>
  <c r="D1050" i="1"/>
  <c r="C1050" i="1"/>
  <c r="G1050" i="1" s="1"/>
  <c r="H1049" i="1"/>
  <c r="G1049" i="1"/>
  <c r="D1049" i="1"/>
  <c r="C1049" i="1"/>
  <c r="D1048" i="1"/>
  <c r="C1048" i="1"/>
  <c r="D1047" i="1"/>
  <c r="H1045" i="1"/>
  <c r="G1045" i="1"/>
  <c r="D1045" i="1"/>
  <c r="C1045" i="1"/>
  <c r="H1044" i="1"/>
  <c r="G1044" i="1"/>
  <c r="D1044" i="1"/>
  <c r="C1044" i="1"/>
  <c r="H1043" i="1"/>
  <c r="G1043" i="1"/>
  <c r="D1043" i="1"/>
  <c r="C1043" i="1"/>
  <c r="D1042" i="1"/>
  <c r="C1042" i="1"/>
  <c r="D1041" i="1"/>
  <c r="C1041" i="1"/>
  <c r="H1041" i="1" s="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C1033" i="1"/>
  <c r="H1033" i="1" s="1"/>
  <c r="D1032" i="1"/>
  <c r="C1032" i="1"/>
  <c r="H1031" i="1"/>
  <c r="G1031" i="1"/>
  <c r="D1031" i="1"/>
  <c r="C1031" i="1"/>
  <c r="D1030" i="1"/>
  <c r="C1030" i="1"/>
  <c r="G1030" i="1" s="1"/>
  <c r="H1029" i="1"/>
  <c r="G1029" i="1"/>
  <c r="D1029" i="1"/>
  <c r="C1029" i="1"/>
  <c r="H1028" i="1"/>
  <c r="G1028" i="1"/>
  <c r="D1028" i="1"/>
  <c r="C1028" i="1"/>
  <c r="H1027" i="1"/>
  <c r="G1027" i="1"/>
  <c r="D1027" i="1"/>
  <c r="C1027" i="1"/>
  <c r="H1026" i="1"/>
  <c r="G1026" i="1"/>
  <c r="D1026" i="1"/>
  <c r="C1026" i="1"/>
  <c r="D1025" i="1"/>
  <c r="C1025" i="1"/>
  <c r="H1025" i="1" s="1"/>
  <c r="H1024" i="1"/>
  <c r="G1024" i="1"/>
  <c r="D1024" i="1"/>
  <c r="C1024" i="1"/>
  <c r="D1023" i="1"/>
  <c r="C1023" i="1"/>
  <c r="H1022" i="1"/>
  <c r="G1022" i="1"/>
  <c r="D1022" i="1"/>
  <c r="C1022" i="1"/>
  <c r="H1021" i="1"/>
  <c r="G1021" i="1"/>
  <c r="D1021" i="1"/>
  <c r="C1021" i="1"/>
  <c r="H1020" i="1"/>
  <c r="G1020" i="1"/>
  <c r="D1020" i="1"/>
  <c r="C1020" i="1"/>
  <c r="H1019" i="1"/>
  <c r="G1019" i="1"/>
  <c r="D1019" i="1"/>
  <c r="C1019" i="1"/>
  <c r="D1018" i="1"/>
  <c r="C1018" i="1"/>
  <c r="H1017" i="1"/>
  <c r="G1017" i="1"/>
  <c r="D1017" i="1"/>
  <c r="C1017" i="1"/>
  <c r="H1016" i="1"/>
  <c r="G1016" i="1"/>
  <c r="D1016" i="1"/>
  <c r="C1016" i="1"/>
  <c r="H1015" i="1"/>
  <c r="G1015" i="1"/>
  <c r="D1015" i="1"/>
  <c r="C1015" i="1"/>
  <c r="D1014" i="1"/>
  <c r="C1014" i="1"/>
  <c r="D1013" i="1"/>
  <c r="C1013" i="1"/>
  <c r="H1013" i="1" s="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C1006" i="1"/>
  <c r="H1006" i="1" s="1"/>
  <c r="H1005" i="1"/>
  <c r="G1005" i="1"/>
  <c r="D1005" i="1"/>
  <c r="C1005" i="1"/>
  <c r="D1004" i="1"/>
  <c r="C1004" i="1"/>
  <c r="G1004" i="1" s="1"/>
  <c r="D1003" i="1"/>
  <c r="C1003" i="1"/>
  <c r="D1002" i="1"/>
  <c r="C1002" i="1"/>
  <c r="G1002" i="1" s="1"/>
  <c r="H1001" i="1"/>
  <c r="G1001" i="1"/>
  <c r="D1001" i="1"/>
  <c r="C1001" i="1"/>
  <c r="D1000" i="1"/>
  <c r="C1000" i="1"/>
  <c r="G1000" i="1" s="1"/>
  <c r="D999" i="1"/>
  <c r="C999" i="1"/>
  <c r="D998" i="1"/>
  <c r="C998" i="1"/>
  <c r="G998" i="1" s="1"/>
  <c r="D997" i="1"/>
  <c r="D996" i="1"/>
  <c r="C996" i="1"/>
  <c r="H995" i="1"/>
  <c r="G995" i="1"/>
  <c r="D995" i="1"/>
  <c r="C995" i="1"/>
  <c r="H994" i="1"/>
  <c r="G994" i="1"/>
  <c r="D994" i="1"/>
  <c r="C994" i="1"/>
  <c r="D993" i="1"/>
  <c r="C993" i="1"/>
  <c r="H993" i="1" s="1"/>
  <c r="H992" i="1"/>
  <c r="G992" i="1"/>
  <c r="D992" i="1"/>
  <c r="C992"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C821" i="1"/>
  <c r="G821" i="1" s="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C719" i="1"/>
  <c r="H719" i="1" s="1"/>
  <c r="D718" i="1"/>
  <c r="C718" i="1"/>
  <c r="G718" i="1" s="1"/>
  <c r="H717" i="1"/>
  <c r="G717" i="1"/>
  <c r="D717" i="1"/>
  <c r="C717" i="1"/>
  <c r="H716" i="1"/>
  <c r="G716" i="1"/>
  <c r="D716" i="1"/>
  <c r="C716" i="1"/>
  <c r="H715" i="1"/>
  <c r="G715" i="1"/>
  <c r="D715" i="1"/>
  <c r="C715" i="1"/>
  <c r="H714" i="1"/>
  <c r="G714" i="1"/>
  <c r="D714" i="1"/>
  <c r="C714" i="1"/>
  <c r="G713" i="1"/>
  <c r="D713" i="1"/>
  <c r="C713" i="1"/>
  <c r="H713" i="1" s="1"/>
  <c r="H712" i="1"/>
  <c r="G712" i="1"/>
  <c r="D712" i="1"/>
  <c r="C712" i="1"/>
  <c r="D711" i="1"/>
  <c r="C711" i="1"/>
  <c r="H711" i="1" s="1"/>
  <c r="D710" i="1"/>
  <c r="C710" i="1"/>
  <c r="G710" i="1" s="1"/>
  <c r="D709" i="1"/>
  <c r="C709" i="1"/>
  <c r="H709" i="1" s="1"/>
  <c r="H708" i="1"/>
  <c r="G708" i="1"/>
  <c r="D708" i="1"/>
  <c r="C708" i="1"/>
  <c r="H707" i="1"/>
  <c r="G707" i="1"/>
  <c r="D707" i="1"/>
  <c r="C707" i="1"/>
  <c r="H706" i="1"/>
  <c r="G706" i="1"/>
  <c r="D706" i="1"/>
  <c r="C706" i="1"/>
  <c r="H705" i="1"/>
  <c r="G705" i="1"/>
  <c r="D705" i="1"/>
  <c r="C705" i="1"/>
  <c r="H704" i="1"/>
  <c r="G704" i="1"/>
  <c r="D704" i="1"/>
  <c r="C704" i="1"/>
  <c r="G703" i="1"/>
  <c r="D703" i="1"/>
  <c r="C703" i="1"/>
  <c r="H703" i="1" s="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D687" i="1"/>
  <c r="G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D668" i="1"/>
  <c r="C668" i="1"/>
  <c r="G668" i="1" s="1"/>
  <c r="H667" i="1"/>
  <c r="G667" i="1"/>
  <c r="D667" i="1"/>
  <c r="C667" i="1"/>
  <c r="H666" i="1"/>
  <c r="G666" i="1"/>
  <c r="D666" i="1"/>
  <c r="C666" i="1"/>
  <c r="H665" i="1"/>
  <c r="G665" i="1"/>
  <c r="D665" i="1"/>
  <c r="C665" i="1"/>
  <c r="H664" i="1"/>
  <c r="G664" i="1"/>
  <c r="D664" i="1"/>
  <c r="C664" i="1"/>
  <c r="H663" i="1"/>
  <c r="G663" i="1"/>
  <c r="D663" i="1"/>
  <c r="C663" i="1"/>
  <c r="D662" i="1"/>
  <c r="C662" i="1"/>
  <c r="G662" i="1" s="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H649" i="1" s="1"/>
  <c r="D648" i="1"/>
  <c r="C648" i="1"/>
  <c r="G647" i="1"/>
  <c r="D647" i="1"/>
  <c r="C647" i="1"/>
  <c r="D646" i="1"/>
  <c r="C646" i="1"/>
  <c r="D645" i="1"/>
  <c r="C645" i="1"/>
  <c r="D644" i="1"/>
  <c r="C644" i="1"/>
  <c r="H644" i="1" s="1"/>
  <c r="D643" i="1"/>
  <c r="C643" i="1"/>
  <c r="H643" i="1" s="1"/>
  <c r="D642" i="1"/>
  <c r="C642" i="1"/>
  <c r="D641" i="1"/>
  <c r="G641" i="1" s="1"/>
  <c r="C641" i="1"/>
  <c r="H641" i="1" s="1"/>
  <c r="D637" i="1"/>
  <c r="H632" i="1"/>
  <c r="G632" i="1"/>
  <c r="D632" i="1"/>
  <c r="C632" i="1"/>
  <c r="H631" i="1"/>
  <c r="G631" i="1"/>
  <c r="D631" i="1"/>
  <c r="C631" i="1"/>
  <c r="D629"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4" i="1"/>
  <c r="D413" i="1"/>
  <c r="C413" i="1"/>
  <c r="G413" i="1" s="1"/>
  <c r="D412" i="1"/>
  <c r="G412" i="1" s="1"/>
  <c r="C412" i="1"/>
  <c r="H412" i="1" s="1"/>
  <c r="D411" i="1"/>
  <c r="G411" i="1" s="1"/>
  <c r="C411" i="1"/>
  <c r="H411" i="1" s="1"/>
  <c r="H406" i="1"/>
  <c r="G406" i="1"/>
  <c r="D406" i="1"/>
  <c r="C406" i="1"/>
  <c r="D405" i="1"/>
  <c r="G405" i="1" s="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C371" i="1"/>
  <c r="H371" i="1" s="1"/>
  <c r="H370" i="1"/>
  <c r="G370" i="1"/>
  <c r="D370" i="1"/>
  <c r="C370" i="1"/>
  <c r="H369" i="1"/>
  <c r="G369" i="1"/>
  <c r="D369" i="1"/>
  <c r="C369" i="1"/>
  <c r="H368" i="1"/>
  <c r="G368" i="1"/>
  <c r="D368" i="1"/>
  <c r="C368" i="1"/>
  <c r="H367" i="1"/>
  <c r="G367" i="1"/>
  <c r="D367" i="1"/>
  <c r="C367" i="1"/>
  <c r="H366" i="1"/>
  <c r="G366" i="1"/>
  <c r="D366" i="1"/>
  <c r="C366" i="1"/>
  <c r="D365" i="1"/>
  <c r="C365"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D291" i="1"/>
  <c r="C291" i="1"/>
  <c r="G291" i="1" s="1"/>
  <c r="D290" i="1"/>
  <c r="C290" i="1"/>
  <c r="H290" i="1" s="1"/>
  <c r="D289" i="1"/>
  <c r="C289" i="1"/>
  <c r="H289" i="1" s="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D257" i="1"/>
  <c r="C257" i="1"/>
  <c r="G257" i="1" s="1"/>
  <c r="H256" i="1"/>
  <c r="G256" i="1"/>
  <c r="D256" i="1"/>
  <c r="C256" i="1"/>
  <c r="D255" i="1"/>
  <c r="C255" i="1"/>
  <c r="G255" i="1" s="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C248" i="1"/>
  <c r="G248" i="1" s="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C211" i="1"/>
  <c r="H210" i="1"/>
  <c r="G210" i="1"/>
  <c r="D210" i="1"/>
  <c r="C210" i="1"/>
  <c r="D209" i="1"/>
  <c r="C209" i="1"/>
  <c r="H209" i="1" s="1"/>
  <c r="H208" i="1"/>
  <c r="G208" i="1"/>
  <c r="D208" i="1"/>
  <c r="C208" i="1"/>
  <c r="D207" i="1"/>
  <c r="C207" i="1"/>
  <c r="H207" i="1" s="1"/>
  <c r="D206" i="1"/>
  <c r="C206" i="1"/>
  <c r="H206" i="1" s="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C191" i="1"/>
  <c r="H190" i="1"/>
  <c r="D190" i="1"/>
  <c r="G190" i="1" s="1"/>
  <c r="C190" i="1"/>
  <c r="D189" i="1"/>
  <c r="C189" i="1"/>
  <c r="H189" i="1" s="1"/>
  <c r="D188" i="1"/>
  <c r="C188" i="1"/>
  <c r="H188" i="1" s="1"/>
  <c r="D187" i="1"/>
  <c r="C187" i="1"/>
  <c r="H187" i="1" s="1"/>
  <c r="D186" i="1"/>
  <c r="C186" i="1"/>
  <c r="H186" i="1" s="1"/>
  <c r="D185" i="1"/>
  <c r="C185" i="1"/>
  <c r="H185" i="1" s="1"/>
  <c r="D183" i="1"/>
  <c r="C183" i="1"/>
  <c r="H183" i="1" s="1"/>
  <c r="G182" i="1"/>
  <c r="D182" i="1"/>
  <c r="C182" i="1"/>
  <c r="H182" i="1" s="1"/>
  <c r="D181" i="1"/>
  <c r="C181" i="1"/>
  <c r="H181" i="1" s="1"/>
  <c r="H180" i="1"/>
  <c r="D180" i="1"/>
  <c r="C180" i="1"/>
  <c r="H179" i="1"/>
  <c r="G179" i="1"/>
  <c r="D179" i="1"/>
  <c r="C179" i="1"/>
  <c r="H178" i="1"/>
  <c r="G178" i="1"/>
  <c r="D178" i="1"/>
  <c r="C178" i="1"/>
  <c r="D177" i="1"/>
  <c r="C177" i="1"/>
  <c r="G177" i="1" s="1"/>
  <c r="D176" i="1"/>
  <c r="C176" i="1"/>
  <c r="G176" i="1" s="1"/>
  <c r="D175" i="1"/>
  <c r="C175" i="1"/>
  <c r="G175" i="1" s="1"/>
  <c r="D174" i="1"/>
  <c r="C174" i="1"/>
  <c r="H174" i="1" s="1"/>
  <c r="D173" i="1"/>
  <c r="D172" i="1"/>
  <c r="C172" i="1"/>
  <c r="H172" i="1" s="1"/>
  <c r="H171" i="1"/>
  <c r="D171" i="1"/>
  <c r="C171" i="1"/>
  <c r="G171" i="1" s="1"/>
  <c r="D170" i="1"/>
  <c r="C170" i="1"/>
  <c r="G170" i="1" s="1"/>
  <c r="D169" i="1"/>
  <c r="C169" i="1"/>
  <c r="H169" i="1" s="1"/>
  <c r="D168" i="1"/>
  <c r="C168" i="1"/>
  <c r="D167" i="1"/>
  <c r="C167" i="1"/>
  <c r="D166" i="1"/>
  <c r="C166" i="1"/>
  <c r="H166" i="1" s="1"/>
  <c r="D165" i="1"/>
  <c r="H164" i="1"/>
  <c r="G164" i="1"/>
  <c r="D164" i="1"/>
  <c r="C164" i="1"/>
  <c r="D163" i="1"/>
  <c r="C163" i="1"/>
  <c r="H163" i="1" s="1"/>
  <c r="D162" i="1"/>
  <c r="C162" i="1"/>
  <c r="H162" i="1" s="1"/>
  <c r="D161" i="1"/>
  <c r="C161" i="1"/>
  <c r="D160" i="1"/>
  <c r="C160" i="1"/>
  <c r="H158" i="1"/>
  <c r="G158" i="1"/>
  <c r="D158" i="1"/>
  <c r="C158" i="1"/>
  <c r="D157" i="1"/>
  <c r="C157" i="1"/>
  <c r="H157" i="1" s="1"/>
  <c r="H156" i="1"/>
  <c r="G156" i="1"/>
  <c r="D156" i="1"/>
  <c r="C156" i="1"/>
  <c r="C155" i="1"/>
  <c r="D154" i="1"/>
  <c r="C154" i="1"/>
  <c r="H154" i="1" s="1"/>
  <c r="H153" i="1"/>
  <c r="G153" i="1"/>
  <c r="D153" i="1"/>
  <c r="C153" i="1"/>
  <c r="H152" i="1"/>
  <c r="G152" i="1"/>
  <c r="D152" i="1"/>
  <c r="C152" i="1"/>
  <c r="H151" i="1"/>
  <c r="G151" i="1"/>
  <c r="D151" i="1"/>
  <c r="C151" i="1"/>
  <c r="D150" i="1"/>
  <c r="C150" i="1"/>
  <c r="H150" i="1" s="1"/>
  <c r="D149" i="1"/>
  <c r="C149" i="1"/>
  <c r="H149" i="1" s="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C131" i="1"/>
  <c r="H131" i="1" s="1"/>
  <c r="D130" i="1"/>
  <c r="C130" i="1"/>
  <c r="H130" i="1" s="1"/>
  <c r="H128" i="1"/>
  <c r="G128" i="1"/>
  <c r="D128" i="1"/>
  <c r="C128" i="1"/>
  <c r="H127" i="1"/>
  <c r="G127" i="1"/>
  <c r="D127" i="1"/>
  <c r="C127" i="1"/>
  <c r="H126" i="1"/>
  <c r="G126" i="1"/>
  <c r="D126" i="1"/>
  <c r="C126" i="1"/>
  <c r="H125" i="1"/>
  <c r="D125" i="1"/>
  <c r="G125" i="1" s="1"/>
  <c r="C125" i="1"/>
  <c r="H124" i="1"/>
  <c r="D124" i="1"/>
  <c r="G124" i="1" s="1"/>
  <c r="C124" i="1"/>
  <c r="D123" i="1"/>
  <c r="C123" i="1"/>
  <c r="H123" i="1" s="1"/>
  <c r="H122" i="1"/>
  <c r="G122" i="1"/>
  <c r="D122" i="1"/>
  <c r="C122" i="1"/>
  <c r="D121" i="1"/>
  <c r="C121" i="1"/>
  <c r="H121" i="1" s="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G113" i="1" s="1"/>
  <c r="C113" i="1"/>
  <c r="H112" i="1"/>
  <c r="G112" i="1"/>
  <c r="D112" i="1"/>
  <c r="C112" i="1"/>
  <c r="H111" i="1"/>
  <c r="G111" i="1"/>
  <c r="D111" i="1"/>
  <c r="C111" i="1"/>
  <c r="H110" i="1"/>
  <c r="G110" i="1"/>
  <c r="D110" i="1"/>
  <c r="C110" i="1"/>
  <c r="H109" i="1"/>
  <c r="G109" i="1"/>
  <c r="D109" i="1"/>
  <c r="C109" i="1"/>
  <c r="D108" i="1"/>
  <c r="C108" i="1"/>
  <c r="H108" i="1" s="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C81" i="1"/>
  <c r="H81" i="1" s="1"/>
  <c r="H80" i="1"/>
  <c r="G80" i="1"/>
  <c r="D80" i="1"/>
  <c r="C80" i="1"/>
  <c r="D79" i="1"/>
  <c r="C79" i="1"/>
  <c r="H79" i="1" s="1"/>
  <c r="H77" i="1"/>
  <c r="G77" i="1"/>
  <c r="D77" i="1"/>
  <c r="C77" i="1"/>
  <c r="D76" i="1"/>
  <c r="C76" i="1"/>
  <c r="H75" i="1"/>
  <c r="G75" i="1"/>
  <c r="D75" i="1"/>
  <c r="C75" i="1"/>
  <c r="D74" i="1"/>
  <c r="G74" i="1" s="1"/>
  <c r="C74"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C65" i="1"/>
  <c r="D64" i="1"/>
  <c r="C64" i="1"/>
  <c r="H63" i="1"/>
  <c r="G63" i="1"/>
  <c r="D63" i="1"/>
  <c r="C63" i="1"/>
  <c r="H62" i="1"/>
  <c r="G62" i="1"/>
  <c r="D62" i="1"/>
  <c r="C62" i="1"/>
  <c r="H61" i="1"/>
  <c r="G61" i="1"/>
  <c r="D61" i="1"/>
  <c r="C61" i="1"/>
  <c r="H60" i="1"/>
  <c r="G60" i="1"/>
  <c r="D60" i="1"/>
  <c r="C60" i="1"/>
  <c r="D59" i="1"/>
  <c r="C59" i="1"/>
  <c r="H59" i="1" s="1"/>
  <c r="D58" i="1"/>
  <c r="C58" i="1"/>
  <c r="H58" i="1" s="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74" i="1" l="1"/>
  <c r="F77" i="4"/>
  <c r="H1240" i="1"/>
  <c r="H1138" i="1"/>
  <c r="H1264" i="1"/>
  <c r="H168" i="1"/>
  <c r="E26" i="9"/>
  <c r="B26" i="9" s="1"/>
  <c r="H648" i="1"/>
  <c r="G649" i="1"/>
  <c r="G648" i="1"/>
  <c r="H647" i="1"/>
  <c r="E22" i="9"/>
  <c r="B22" i="9" s="1"/>
  <c r="E274" i="9"/>
  <c r="B274" i="9" s="1"/>
  <c r="H1421" i="1"/>
  <c r="H1411" i="1"/>
  <c r="H1409" i="1"/>
  <c r="F115" i="6"/>
  <c r="H1578" i="1"/>
  <c r="F369" i="4"/>
  <c r="H365" i="1"/>
  <c r="E363" i="4"/>
  <c r="D358" i="1" s="1"/>
  <c r="H364" i="1"/>
  <c r="H191" i="1"/>
  <c r="H167" i="1"/>
  <c r="G161" i="1"/>
  <c r="H113" i="1"/>
  <c r="F112" i="4"/>
  <c r="H65" i="1"/>
  <c r="H64" i="1"/>
  <c r="G1411" i="1"/>
  <c r="D5" i="7"/>
  <c r="C1437" i="1"/>
  <c r="H1420" i="1"/>
  <c r="E114" i="6"/>
  <c r="E141" i="6" s="1"/>
  <c r="G1576" i="1"/>
  <c r="G1265" i="1"/>
  <c r="F134" i="4"/>
  <c r="F188" i="4"/>
  <c r="H1156" i="1"/>
  <c r="H642" i="1"/>
  <c r="F652" i="4"/>
  <c r="E21" i="9"/>
  <c r="B21" i="9" s="1"/>
  <c r="G646" i="1"/>
  <c r="H255" i="1"/>
  <c r="H248" i="1"/>
  <c r="G1502" i="1"/>
  <c r="G1504" i="1"/>
  <c r="G1501" i="1"/>
  <c r="G1509" i="1"/>
  <c r="H1510" i="1"/>
  <c r="H1499" i="1"/>
  <c r="H1486" i="1"/>
  <c r="H1483" i="1"/>
  <c r="G1485" i="1"/>
  <c r="G1480" i="1"/>
  <c r="G1244" i="1"/>
  <c r="F259" i="5"/>
  <c r="G1237" i="1"/>
  <c r="H1228" i="1"/>
  <c r="H1229" i="1"/>
  <c r="H1227" i="1"/>
  <c r="E280" i="9"/>
  <c r="B280" i="9" s="1"/>
  <c r="F239" i="5"/>
  <c r="G1165" i="1"/>
  <c r="G1018" i="1"/>
  <c r="G1264" i="1"/>
  <c r="H1237" i="1"/>
  <c r="H1236" i="1"/>
  <c r="D258" i="5"/>
  <c r="H1217" i="1"/>
  <c r="D238" i="5"/>
  <c r="C1215" i="1" s="1"/>
  <c r="H1215" i="1" s="1"/>
  <c r="H1216" i="1"/>
  <c r="H1165" i="1"/>
  <c r="G1157" i="1"/>
  <c r="C1148" i="1"/>
  <c r="H1050" i="1"/>
  <c r="H1032" i="1"/>
  <c r="H1023" i="1"/>
  <c r="F45" i="5"/>
  <c r="H998" i="1"/>
  <c r="H405" i="1"/>
  <c r="G719" i="1"/>
  <c r="H718" i="1"/>
  <c r="H646" i="1"/>
  <c r="G290" i="1"/>
  <c r="D643" i="4"/>
  <c r="H257" i="1"/>
  <c r="G209" i="1"/>
  <c r="G191" i="1"/>
  <c r="C184" i="1"/>
  <c r="G184" i="1" s="1"/>
  <c r="G186" i="1"/>
  <c r="G185" i="1"/>
  <c r="G167" i="1"/>
  <c r="G108" i="1"/>
  <c r="H73" i="1"/>
  <c r="H76" i="1"/>
  <c r="H288" i="1"/>
  <c r="H821" i="1"/>
  <c r="G711" i="1"/>
  <c r="G644" i="1"/>
  <c r="G643" i="1"/>
  <c r="G642" i="1"/>
  <c r="G289" i="1"/>
  <c r="E68" i="9"/>
  <c r="B68" i="9" s="1"/>
  <c r="G183" i="1"/>
  <c r="F220" i="9"/>
  <c r="B220" i="9" s="1"/>
  <c r="E44" i="9"/>
  <c r="B44" i="9" s="1"/>
  <c r="G180" i="1"/>
  <c r="H170" i="1"/>
  <c r="H160" i="1"/>
  <c r="H161" i="1"/>
  <c r="G157" i="1"/>
  <c r="G130" i="1"/>
  <c r="G123" i="1"/>
  <c r="G79" i="1"/>
  <c r="E283" i="9"/>
  <c r="B283" i="9" s="1"/>
  <c r="H710" i="1"/>
  <c r="G709" i="1"/>
  <c r="H668" i="1"/>
  <c r="H662" i="1"/>
  <c r="G645" i="1"/>
  <c r="H645" i="1"/>
  <c r="H378" i="1"/>
  <c r="H379" i="1"/>
  <c r="G378" i="1"/>
  <c r="G379" i="1"/>
  <c r="G364" i="1"/>
  <c r="G371" i="1"/>
  <c r="D363" i="4"/>
  <c r="G365" i="1"/>
  <c r="H291" i="1"/>
  <c r="H413" i="1"/>
  <c r="F416" i="4"/>
  <c r="D644" i="4"/>
  <c r="E273" i="9"/>
  <c r="B273" i="9" s="1"/>
  <c r="D196" i="4"/>
  <c r="E196" i="4"/>
  <c r="D192" i="1" s="1"/>
  <c r="G207" i="1"/>
  <c r="G206" i="1"/>
  <c r="G189" i="1"/>
  <c r="G188" i="1"/>
  <c r="G187" i="1"/>
  <c r="H184" i="1"/>
  <c r="E45" i="9"/>
  <c r="B45" i="9" s="1"/>
  <c r="F221" i="9"/>
  <c r="B221" i="9" s="1"/>
  <c r="G181" i="1"/>
  <c r="F219" i="9"/>
  <c r="B219" i="9" s="1"/>
  <c r="E43" i="9"/>
  <c r="B43" i="9" s="1"/>
  <c r="F218" i="9"/>
  <c r="B218" i="9" s="1"/>
  <c r="E42" i="9"/>
  <c r="B42" i="9" s="1"/>
  <c r="H177" i="1"/>
  <c r="G173" i="1"/>
  <c r="F177" i="4"/>
  <c r="H176" i="1"/>
  <c r="H175" i="1"/>
  <c r="H173" i="1"/>
  <c r="G174" i="1"/>
  <c r="G172" i="1"/>
  <c r="G169" i="1"/>
  <c r="G168" i="1"/>
  <c r="C165" i="1"/>
  <c r="H165" i="1" s="1"/>
  <c r="G166" i="1"/>
  <c r="G163" i="1"/>
  <c r="E40" i="9"/>
  <c r="B40" i="9" s="1"/>
  <c r="G162" i="1"/>
  <c r="G160" i="1"/>
  <c r="D163" i="4"/>
  <c r="D155" i="1"/>
  <c r="G154" i="1"/>
  <c r="E39" i="9"/>
  <c r="B39" i="9" s="1"/>
  <c r="F217" i="9"/>
  <c r="B217" i="9" s="1"/>
  <c r="G149" i="1"/>
  <c r="D152" i="4"/>
  <c r="C148" i="1" s="1"/>
  <c r="H148" i="1" s="1"/>
  <c r="G150" i="1"/>
  <c r="G131" i="1"/>
  <c r="D133" i="4"/>
  <c r="G121" i="1"/>
  <c r="E37" i="9"/>
  <c r="B37" i="9" s="1"/>
  <c r="F216" i="9"/>
  <c r="B216" i="9" s="1"/>
  <c r="E106" i="4"/>
  <c r="D102" i="1" s="1"/>
  <c r="G81" i="1"/>
  <c r="E82" i="4"/>
  <c r="D78" i="1" s="1"/>
  <c r="G73" i="1"/>
  <c r="G76" i="1"/>
  <c r="G64" i="1"/>
  <c r="E29" i="9"/>
  <c r="B29" i="9" s="1"/>
  <c r="G65" i="1"/>
  <c r="G58" i="1"/>
  <c r="G59" i="1"/>
  <c r="G1278" i="1"/>
  <c r="G1274" i="1"/>
  <c r="G1236" i="1"/>
  <c r="G1232" i="1"/>
  <c r="H1232" i="1"/>
  <c r="G1229" i="1"/>
  <c r="E245" i="5"/>
  <c r="D1222" i="1" s="1"/>
  <c r="F250" i="5"/>
  <c r="D245" i="5"/>
  <c r="G1227" i="1"/>
  <c r="G1228" i="1"/>
  <c r="E279" i="9"/>
  <c r="B279" i="9" s="1"/>
  <c r="D237" i="5"/>
  <c r="G1223" i="1"/>
  <c r="G1224" i="1"/>
  <c r="F246" i="5"/>
  <c r="G1218" i="1"/>
  <c r="G1215" i="1"/>
  <c r="G1216" i="1"/>
  <c r="F238" i="5"/>
  <c r="H1166" i="1"/>
  <c r="G1166" i="1"/>
  <c r="E290" i="9"/>
  <c r="B290" i="9" s="1"/>
  <c r="H1154" i="1"/>
  <c r="F180" i="5"/>
  <c r="G1156" i="1"/>
  <c r="G1154" i="1"/>
  <c r="G1155" i="1"/>
  <c r="G1151" i="1"/>
  <c r="E287" i="9"/>
  <c r="B287" i="9" s="1"/>
  <c r="E284" i="9"/>
  <c r="G1138" i="1"/>
  <c r="G1137" i="1"/>
  <c r="G1064" i="1"/>
  <c r="H1061" i="1"/>
  <c r="G1054" i="1"/>
  <c r="G1052" i="1"/>
  <c r="H1048" i="1"/>
  <c r="G1048" i="1"/>
  <c r="F70" i="5"/>
  <c r="D69" i="5"/>
  <c r="C1047" i="1" s="1"/>
  <c r="H1042" i="1"/>
  <c r="F63" i="5"/>
  <c r="G1041" i="1"/>
  <c r="G1042" i="1"/>
  <c r="H1030" i="1"/>
  <c r="G1033" i="1"/>
  <c r="G1032" i="1"/>
  <c r="F52" i="5"/>
  <c r="G1025" i="1"/>
  <c r="G1023" i="1"/>
  <c r="H1018" i="1"/>
  <c r="G1013" i="1"/>
  <c r="F35" i="5"/>
  <c r="G1014" i="1"/>
  <c r="H1014" i="1"/>
  <c r="G1006" i="1"/>
  <c r="H1004" i="1"/>
  <c r="G1003" i="1"/>
  <c r="H1003" i="1"/>
  <c r="H1002" i="1"/>
  <c r="H1000" i="1"/>
  <c r="G999" i="1"/>
  <c r="H999" i="1"/>
  <c r="F19" i="5"/>
  <c r="E12" i="5"/>
  <c r="D990" i="1" s="1"/>
  <c r="C997" i="1"/>
  <c r="D991" i="1"/>
  <c r="H991" i="1"/>
  <c r="G996" i="1"/>
  <c r="H996" i="1"/>
  <c r="G991" i="1"/>
  <c r="F13" i="5"/>
  <c r="G993" i="1"/>
  <c r="G211" i="1"/>
  <c r="H211" i="1"/>
  <c r="H1434" i="1"/>
  <c r="H1438" i="1"/>
  <c r="J1445" i="1"/>
  <c r="G1447" i="1"/>
  <c r="J1449" i="1"/>
  <c r="G1451" i="1"/>
  <c r="J1455" i="1"/>
  <c r="G1457" i="1"/>
  <c r="J1459" i="1"/>
  <c r="G1461" i="1"/>
  <c r="G1462" i="1"/>
  <c r="J1464" i="1"/>
  <c r="G1466" i="1"/>
  <c r="J1468" i="1"/>
  <c r="G1474" i="1"/>
  <c r="J1478" i="1"/>
  <c r="D82" i="4"/>
  <c r="D124" i="4"/>
  <c r="G1439" i="1"/>
  <c r="I1439" i="1" s="1"/>
  <c r="J1441" i="1"/>
  <c r="G1443" i="1"/>
  <c r="I1443" i="1" s="1"/>
  <c r="J1446" i="1"/>
  <c r="H1447" i="1"/>
  <c r="H1448" i="1"/>
  <c r="I1448" i="1" s="1"/>
  <c r="J1450" i="1"/>
  <c r="H1451" i="1"/>
  <c r="H1452" i="1"/>
  <c r="I1452" i="1" s="1"/>
  <c r="J1456" i="1"/>
  <c r="H1457" i="1"/>
  <c r="H1458" i="1"/>
  <c r="I1458" i="1" s="1"/>
  <c r="J1460" i="1"/>
  <c r="H1462" i="1"/>
  <c r="H1463" i="1"/>
  <c r="I1463" i="1" s="1"/>
  <c r="J1465" i="1"/>
  <c r="H1466" i="1"/>
  <c r="H1467" i="1"/>
  <c r="I1467" i="1" s="1"/>
  <c r="H1471" i="1"/>
  <c r="I1471" i="1" s="1"/>
  <c r="J1473" i="1"/>
  <c r="H1474" i="1"/>
  <c r="H1475" i="1"/>
  <c r="G1477" i="1"/>
  <c r="I1477" i="1" s="1"/>
  <c r="G1481" i="1"/>
  <c r="G1484" i="1"/>
  <c r="H1487" i="1"/>
  <c r="G1489" i="1"/>
  <c r="G1492" i="1"/>
  <c r="H1495" i="1"/>
  <c r="G1497" i="1"/>
  <c r="G1500" i="1"/>
  <c r="H1503" i="1"/>
  <c r="G1505" i="1"/>
  <c r="G1508" i="1"/>
  <c r="H1511" i="1"/>
  <c r="G1513" i="1"/>
  <c r="G1516" i="1"/>
  <c r="H1519" i="1"/>
  <c r="G1521" i="1"/>
  <c r="G1524" i="1"/>
  <c r="H1527" i="1"/>
  <c r="G1529" i="1"/>
  <c r="G1532" i="1"/>
  <c r="H1535" i="1"/>
  <c r="G1537" i="1"/>
  <c r="G1540" i="1"/>
  <c r="H1543" i="1"/>
  <c r="G1545" i="1"/>
  <c r="G1548" i="1"/>
  <c r="H1551" i="1"/>
  <c r="G1553" i="1"/>
  <c r="G1556" i="1"/>
  <c r="H1559" i="1"/>
  <c r="G1561" i="1"/>
  <c r="G1564" i="1"/>
  <c r="H1567" i="1"/>
  <c r="G1569" i="1"/>
  <c r="G1572" i="1"/>
  <c r="H1575" i="1"/>
  <c r="G1577" i="1"/>
  <c r="G1580" i="1"/>
  <c r="E7" i="4"/>
  <c r="D224" i="4"/>
  <c r="D298" i="4"/>
  <c r="F299" i="4"/>
  <c r="E636" i="4"/>
  <c r="D630" i="1" s="1"/>
  <c r="G1434" i="1"/>
  <c r="G1438" i="1"/>
  <c r="G1440" i="1"/>
  <c r="I1440" i="1" s="1"/>
  <c r="G1444" i="1"/>
  <c r="I1444" i="1" s="1"/>
  <c r="H1470" i="1"/>
  <c r="G1476" i="1"/>
  <c r="I1476" i="1" s="1"/>
  <c r="J1476" i="1"/>
  <c r="H1478" i="1"/>
  <c r="I1478" i="1" s="1"/>
  <c r="D7" i="4"/>
  <c r="D50" i="4"/>
  <c r="F83" i="4"/>
  <c r="D106" i="4"/>
  <c r="E163" i="4"/>
  <c r="D159" i="1" s="1"/>
  <c r="D311" i="4"/>
  <c r="E350" i="4"/>
  <c r="J1439" i="1"/>
  <c r="J1443" i="1"/>
  <c r="J1448" i="1"/>
  <c r="J1452" i="1"/>
  <c r="J1458" i="1"/>
  <c r="J1463" i="1"/>
  <c r="J1467" i="1"/>
  <c r="J1471" i="1"/>
  <c r="E298" i="4"/>
  <c r="F421" i="4"/>
  <c r="D420" i="4"/>
  <c r="F345" i="4"/>
  <c r="F351" i="4"/>
  <c r="F397" i="4"/>
  <c r="F417" i="4"/>
  <c r="F422" i="4"/>
  <c r="F516" i="4"/>
  <c r="F568" i="4"/>
  <c r="D12" i="5"/>
  <c r="F79" i="5"/>
  <c r="D78" i="5"/>
  <c r="E644" i="4"/>
  <c r="D638" i="1" s="1"/>
  <c r="D528" i="4"/>
  <c r="D580" i="4"/>
  <c r="F603" i="4"/>
  <c r="G289" i="9"/>
  <c r="E289" i="9" s="1"/>
  <c r="B289" i="9" s="1"/>
  <c r="F177" i="5"/>
  <c r="D176" i="5"/>
  <c r="E286" i="9"/>
  <c r="B286" i="9" s="1"/>
  <c r="D134" i="5"/>
  <c r="D114" i="6"/>
  <c r="F149" i="5"/>
  <c r="E291" i="9"/>
  <c r="B291" i="9" s="1"/>
  <c r="F206" i="5"/>
  <c r="D5" i="6"/>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0" i="9"/>
  <c r="E190" i="9" s="1"/>
  <c r="B190" i="9" s="1"/>
  <c r="G188" i="9"/>
  <c r="E188" i="9" s="1"/>
  <c r="B188" i="9" s="1"/>
  <c r="G186" i="9"/>
  <c r="E186" i="9" s="1"/>
  <c r="B186" i="9" s="1"/>
  <c r="G184" i="9"/>
  <c r="E184" i="9" s="1"/>
  <c r="B184" i="9" s="1"/>
  <c r="G182" i="9"/>
  <c r="E182" i="9" s="1"/>
  <c r="B182" i="9" s="1"/>
  <c r="G180" i="9"/>
  <c r="E180" i="9" s="1"/>
  <c r="B180"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91" i="9"/>
  <c r="E191" i="9" s="1"/>
  <c r="G189" i="9"/>
  <c r="E189" i="9" s="1"/>
  <c r="B189" i="9" s="1"/>
  <c r="G187" i="9"/>
  <c r="E187" i="9" s="1"/>
  <c r="B187" i="9" s="1"/>
  <c r="G185" i="9"/>
  <c r="E185" i="9" s="1"/>
  <c r="B185" i="9" s="1"/>
  <c r="G183" i="9"/>
  <c r="E183" i="9" s="1"/>
  <c r="B183" i="9" s="1"/>
  <c r="G181" i="9"/>
  <c r="E181" i="9" s="1"/>
  <c r="B181" i="9" s="1"/>
  <c r="G178" i="9"/>
  <c r="E178" i="9" s="1"/>
  <c r="B178" i="9" s="1"/>
  <c r="G165" i="9"/>
  <c r="E165" i="9" s="1"/>
  <c r="B165" i="9" s="1"/>
  <c r="H164" i="9"/>
  <c r="G179" i="9"/>
  <c r="E179" i="9" s="1"/>
  <c r="B179" i="9" s="1"/>
  <c r="G164" i="9"/>
  <c r="G163" i="9"/>
  <c r="E163" i="9" s="1"/>
  <c r="B163" i="9" s="1"/>
  <c r="G162" i="9"/>
  <c r="E162" i="9" s="1"/>
  <c r="B162" i="9" s="1"/>
  <c r="G161" i="9"/>
  <c r="E161" i="9" s="1"/>
  <c r="B161" i="9" s="1"/>
  <c r="G160" i="9"/>
  <c r="E160" i="9" s="1"/>
  <c r="B160" i="9" s="1"/>
  <c r="I10" i="9"/>
  <c r="E87" i="5"/>
  <c r="D1065" i="1" s="1"/>
  <c r="F88" i="5"/>
  <c r="D146" i="5"/>
  <c r="E176" i="5"/>
  <c r="D42" i="8"/>
  <c r="G294" i="9" s="1"/>
  <c r="E294" i="9" s="1"/>
  <c r="E143" i="9"/>
  <c r="B143" i="9" s="1"/>
  <c r="E147" i="9"/>
  <c r="B147" i="9" s="1"/>
  <c r="E151" i="9"/>
  <c r="B151" i="9" s="1"/>
  <c r="E292" i="9"/>
  <c r="B292" i="9" s="1"/>
  <c r="E131" i="9"/>
  <c r="B131" i="9" s="1"/>
  <c r="E135" i="9"/>
  <c r="B135" i="9" s="1"/>
  <c r="E139" i="9"/>
  <c r="B139" i="9" s="1"/>
  <c r="B215" i="9"/>
  <c r="B228" i="9"/>
  <c r="B232" i="9"/>
  <c r="B236" i="9"/>
  <c r="B240" i="9"/>
  <c r="B244" i="9"/>
  <c r="B248" i="9"/>
  <c r="B252" i="9"/>
  <c r="B256" i="9"/>
  <c r="B260" i="9"/>
  <c r="B284" i="9"/>
  <c r="B288" i="9"/>
  <c r="F226" i="9"/>
  <c r="B226" i="9" s="1"/>
  <c r="F230" i="9"/>
  <c r="B230" i="9" s="1"/>
  <c r="F234" i="9"/>
  <c r="B234" i="9" s="1"/>
  <c r="F238" i="9"/>
  <c r="B238" i="9" s="1"/>
  <c r="F242" i="9"/>
  <c r="B242" i="9" s="1"/>
  <c r="F246" i="9"/>
  <c r="B246" i="9" s="1"/>
  <c r="F250" i="9"/>
  <c r="B250" i="9" s="1"/>
  <c r="F254" i="9"/>
  <c r="B254" i="9" s="1"/>
  <c r="F258" i="9"/>
  <c r="B258" i="9" s="1"/>
  <c r="F262" i="9"/>
  <c r="B262" i="9" s="1"/>
  <c r="B191" i="9" l="1"/>
  <c r="H1437" i="1"/>
  <c r="G1437" i="1"/>
  <c r="G297" i="9"/>
  <c r="E297" i="9" s="1"/>
  <c r="H29" i="3"/>
  <c r="C1436" i="1"/>
  <c r="D1408" i="1"/>
  <c r="I27" i="3"/>
  <c r="F212" i="9"/>
  <c r="B212" i="9" s="1"/>
  <c r="E237" i="5"/>
  <c r="F237" i="5" s="1"/>
  <c r="F258" i="5"/>
  <c r="C1235" i="1"/>
  <c r="H1148" i="1"/>
  <c r="G1148" i="1"/>
  <c r="F643" i="4"/>
  <c r="C637" i="1"/>
  <c r="F152" i="4"/>
  <c r="G20" i="9"/>
  <c r="H20" i="9"/>
  <c r="F363" i="4"/>
  <c r="C358" i="1"/>
  <c r="D350" i="4"/>
  <c r="D408" i="4" s="1"/>
  <c r="F644" i="4"/>
  <c r="C638" i="1"/>
  <c r="H638" i="1" s="1"/>
  <c r="F196" i="4"/>
  <c r="C192" i="1"/>
  <c r="G165" i="1"/>
  <c r="F163" i="4"/>
  <c r="C159" i="1"/>
  <c r="H159" i="1" s="1"/>
  <c r="H155" i="1"/>
  <c r="G155" i="1"/>
  <c r="G148" i="1"/>
  <c r="F133" i="4"/>
  <c r="C129" i="1"/>
  <c r="F245" i="5"/>
  <c r="C1222" i="1"/>
  <c r="H23" i="3"/>
  <c r="C1214" i="1"/>
  <c r="F69" i="5"/>
  <c r="H1047" i="1"/>
  <c r="G1047" i="1"/>
  <c r="E7" i="5"/>
  <c r="I20" i="3" s="1"/>
  <c r="G997" i="1"/>
  <c r="H997" i="1"/>
  <c r="B294" i="9"/>
  <c r="I22" i="3"/>
  <c r="D1153" i="1"/>
  <c r="F146" i="5"/>
  <c r="C1124" i="1"/>
  <c r="D141" i="6"/>
  <c r="F5" i="6"/>
  <c r="H24" i="3"/>
  <c r="C1299" i="1"/>
  <c r="C306" i="1"/>
  <c r="F311" i="4"/>
  <c r="F50" i="4"/>
  <c r="C46" i="1"/>
  <c r="D3" i="1"/>
  <c r="E6" i="4"/>
  <c r="E151" i="4"/>
  <c r="I1474" i="1"/>
  <c r="I1462" i="1"/>
  <c r="E164" i="9"/>
  <c r="B164" i="9" s="1"/>
  <c r="F176" i="5"/>
  <c r="D175" i="5"/>
  <c r="H22" i="3"/>
  <c r="C1153" i="1"/>
  <c r="F580" i="4"/>
  <c r="C574" i="1"/>
  <c r="F78" i="5"/>
  <c r="C1056" i="1"/>
  <c r="F12" i="5"/>
  <c r="D7" i="5"/>
  <c r="C990" i="1"/>
  <c r="F420" i="4"/>
  <c r="D635" i="4"/>
  <c r="C414" i="1"/>
  <c r="D6" i="4"/>
  <c r="F7" i="4"/>
  <c r="C3" i="1"/>
  <c r="F124" i="4"/>
  <c r="C120" i="1"/>
  <c r="I1451" i="1"/>
  <c r="G1065" i="1"/>
  <c r="H1065" i="1"/>
  <c r="F114" i="6"/>
  <c r="H27" i="3"/>
  <c r="C1408" i="1"/>
  <c r="I28" i="3"/>
  <c r="D1435" i="1"/>
  <c r="D636" i="4"/>
  <c r="F528" i="4"/>
  <c r="C522" i="1"/>
  <c r="F106" i="4"/>
  <c r="C102" i="1"/>
  <c r="C293" i="1"/>
  <c r="F298" i="4"/>
  <c r="F82" i="4"/>
  <c r="C78" i="1"/>
  <c r="I1466" i="1"/>
  <c r="K1432" i="9"/>
  <c r="G295" i="9"/>
  <c r="E295" i="9" s="1"/>
  <c r="B295" i="9" s="1"/>
  <c r="C1517" i="1"/>
  <c r="I34" i="3"/>
  <c r="F134" i="5"/>
  <c r="C1112" i="1"/>
  <c r="E68" i="5"/>
  <c r="G638" i="1"/>
  <c r="D68" i="5"/>
  <c r="E407" i="4"/>
  <c r="D402" i="1" s="1"/>
  <c r="D293" i="1"/>
  <c r="E408" i="4"/>
  <c r="D403" i="1" s="1"/>
  <c r="D345" i="1"/>
  <c r="C220" i="1"/>
  <c r="F224" i="4"/>
  <c r="I1457" i="1"/>
  <c r="I1447" i="1"/>
  <c r="D151" i="4"/>
  <c r="E296" i="9" l="1"/>
  <c r="I10" i="3" s="1"/>
  <c r="B297" i="9"/>
  <c r="H1436" i="1"/>
  <c r="G1436" i="1"/>
  <c r="E175" i="5"/>
  <c r="D1152" i="1" s="1"/>
  <c r="I23" i="3"/>
  <c r="D1214" i="1"/>
  <c r="H1214" i="1" s="1"/>
  <c r="E6" i="5"/>
  <c r="H276" i="9" s="1"/>
  <c r="G1235" i="1"/>
  <c r="H1235" i="1"/>
  <c r="H637" i="1"/>
  <c r="G637" i="1"/>
  <c r="E20" i="9"/>
  <c r="B20" i="9" s="1"/>
  <c r="C345" i="1"/>
  <c r="G345" i="1" s="1"/>
  <c r="F350" i="4"/>
  <c r="D407" i="4"/>
  <c r="F407" i="4" s="1"/>
  <c r="H358" i="1"/>
  <c r="G358" i="1"/>
  <c r="G192" i="1"/>
  <c r="H192" i="1"/>
  <c r="G159" i="1"/>
  <c r="G129" i="1"/>
  <c r="H129" i="1"/>
  <c r="H1222" i="1"/>
  <c r="G1222" i="1"/>
  <c r="G1214" i="1"/>
  <c r="D985" i="1"/>
  <c r="G220" i="1"/>
  <c r="H220" i="1"/>
  <c r="G1517" i="1"/>
  <c r="H1517" i="1"/>
  <c r="H11" i="3"/>
  <c r="H102" i="1"/>
  <c r="G102" i="1"/>
  <c r="F408" i="4"/>
  <c r="C403" i="1"/>
  <c r="D289" i="4"/>
  <c r="D290" i="4" s="1"/>
  <c r="F151" i="4"/>
  <c r="H17" i="3"/>
  <c r="C147" i="1"/>
  <c r="G293" i="1"/>
  <c r="H293" i="1"/>
  <c r="G522" i="1"/>
  <c r="H522" i="1"/>
  <c r="F635" i="4"/>
  <c r="C629" i="1"/>
  <c r="E289" i="4"/>
  <c r="E290" i="4" s="1"/>
  <c r="D286" i="1" s="1"/>
  <c r="I17" i="3"/>
  <c r="D147" i="1"/>
  <c r="G1124" i="1"/>
  <c r="H1124" i="1"/>
  <c r="G78" i="1"/>
  <c r="H78" i="1"/>
  <c r="H3" i="1"/>
  <c r="G3" i="1"/>
  <c r="G1056" i="1"/>
  <c r="H1056" i="1"/>
  <c r="G1153" i="1"/>
  <c r="H1153" i="1"/>
  <c r="E412" i="4"/>
  <c r="I16" i="3"/>
  <c r="D2" i="1"/>
  <c r="F141" i="6"/>
  <c r="C1435" i="1"/>
  <c r="H28" i="3"/>
  <c r="F68" i="5"/>
  <c r="H21" i="3"/>
  <c r="C1046" i="1"/>
  <c r="F636" i="4"/>
  <c r="C630" i="1"/>
  <c r="E19" i="9"/>
  <c r="G990" i="1"/>
  <c r="H990" i="1"/>
  <c r="G306" i="1"/>
  <c r="H306" i="1"/>
  <c r="G1299" i="1"/>
  <c r="H9" i="3"/>
  <c r="H1299" i="1"/>
  <c r="G299" i="9"/>
  <c r="E299" i="9" s="1"/>
  <c r="I21" i="3"/>
  <c r="D1046" i="1"/>
  <c r="G1408" i="1"/>
  <c r="H1408" i="1"/>
  <c r="G1112" i="1"/>
  <c r="H1112" i="1"/>
  <c r="G120" i="1"/>
  <c r="H120" i="1"/>
  <c r="D412" i="4"/>
  <c r="H16" i="3"/>
  <c r="F6" i="4"/>
  <c r="C2" i="1"/>
  <c r="G414" i="1"/>
  <c r="H414" i="1"/>
  <c r="D6" i="5"/>
  <c r="F7" i="5"/>
  <c r="H20" i="3"/>
  <c r="C985" i="1"/>
  <c r="G574" i="1"/>
  <c r="H574" i="1"/>
  <c r="F175" i="5"/>
  <c r="C1152" i="1"/>
  <c r="G46" i="1"/>
  <c r="H46" i="1"/>
  <c r="E293" i="9"/>
  <c r="D984" i="1" l="1"/>
  <c r="H345" i="1"/>
  <c r="C402" i="1"/>
  <c r="G402" i="1" s="1"/>
  <c r="E298" i="9"/>
  <c r="I9" i="3" s="1"/>
  <c r="B299" i="9"/>
  <c r="G1046" i="1"/>
  <c r="H1046" i="1"/>
  <c r="H1435" i="1"/>
  <c r="G1435" i="1"/>
  <c r="D291" i="4"/>
  <c r="F289" i="4"/>
  <c r="D413" i="4"/>
  <c r="D414" i="4" s="1"/>
  <c r="C285" i="1"/>
  <c r="G276" i="9"/>
  <c r="E276" i="9" s="1"/>
  <c r="G282" i="9"/>
  <c r="E282" i="9" s="1"/>
  <c r="B282" i="9" s="1"/>
  <c r="F6" i="5"/>
  <c r="C984" i="1"/>
  <c r="G1152" i="1"/>
  <c r="H1152" i="1"/>
  <c r="G985" i="1"/>
  <c r="H985" i="1"/>
  <c r="E639" i="4"/>
  <c r="D407" i="1"/>
  <c r="G147" i="1"/>
  <c r="H147" i="1"/>
  <c r="G403" i="1"/>
  <c r="H403" i="1"/>
  <c r="N3" i="9"/>
  <c r="I11" i="3"/>
  <c r="K3" i="9"/>
  <c r="G630" i="1"/>
  <c r="H630" i="1"/>
  <c r="E413" i="4"/>
  <c r="E291" i="4"/>
  <c r="D287" i="1" s="1"/>
  <c r="D285" i="1"/>
  <c r="C286" i="1"/>
  <c r="F290" i="4"/>
  <c r="H2" i="1"/>
  <c r="G2" i="1"/>
  <c r="D639" i="4"/>
  <c r="F412" i="4"/>
  <c r="C407" i="1"/>
  <c r="G629" i="1"/>
  <c r="H629" i="1"/>
  <c r="H402" i="1" l="1"/>
  <c r="F414" i="4"/>
  <c r="C409" i="1"/>
  <c r="E275" i="9"/>
  <c r="B276" i="9"/>
  <c r="F291" i="4"/>
  <c r="C287" i="1"/>
  <c r="F639" i="4"/>
  <c r="C633" i="1"/>
  <c r="E640" i="4"/>
  <c r="E641" i="4" s="1"/>
  <c r="E415" i="4"/>
  <c r="D410" i="1" s="1"/>
  <c r="D408" i="1"/>
  <c r="E414" i="4"/>
  <c r="D409" i="1" s="1"/>
  <c r="G984" i="1"/>
  <c r="H8" i="3"/>
  <c r="H984" i="1"/>
  <c r="G285" i="1"/>
  <c r="H285" i="1"/>
  <c r="G407" i="1"/>
  <c r="H407" i="1"/>
  <c r="G286" i="1"/>
  <c r="H286" i="1"/>
  <c r="D633" i="1"/>
  <c r="D640" i="4"/>
  <c r="D641" i="4" s="1"/>
  <c r="D415" i="4"/>
  <c r="F413" i="4"/>
  <c r="C408" i="1"/>
  <c r="F641" i="4" l="1"/>
  <c r="C635" i="1"/>
  <c r="G408" i="1"/>
  <c r="H408" i="1"/>
  <c r="M3" i="9"/>
  <c r="I8" i="3"/>
  <c r="F415" i="4"/>
  <c r="C410" i="1"/>
  <c r="E642" i="4"/>
  <c r="D634" i="1"/>
  <c r="G287" i="1"/>
  <c r="H287" i="1"/>
  <c r="G409" i="1"/>
  <c r="H409" i="1"/>
  <c r="D635" i="1"/>
  <c r="D642" i="4"/>
  <c r="F640" i="4"/>
  <c r="C634" i="1"/>
  <c r="G633" i="1"/>
  <c r="H633" i="1"/>
  <c r="G635" i="1" l="1"/>
  <c r="H635" i="1"/>
  <c r="D646" i="4"/>
  <c r="F642" i="4"/>
  <c r="C636" i="1"/>
  <c r="E646" i="4"/>
  <c r="D636" i="1"/>
  <c r="G634" i="1"/>
  <c r="H634" i="1"/>
  <c r="E645" i="4"/>
  <c r="G410" i="1"/>
  <c r="H410" i="1"/>
  <c r="D645" i="4"/>
  <c r="F646" i="4" l="1"/>
  <c r="H19" i="3"/>
  <c r="C640" i="1"/>
  <c r="I18" i="3"/>
  <c r="D639" i="1"/>
  <c r="I19" i="3"/>
  <c r="D640" i="1"/>
  <c r="F645" i="4"/>
  <c r="H18" i="3"/>
  <c r="C639" i="1"/>
  <c r="G636" i="1"/>
  <c r="H636" i="1"/>
  <c r="H7" i="3"/>
  <c r="G640" i="1" l="1"/>
  <c r="H640" i="1"/>
  <c r="G639" i="1"/>
  <c r="H639" i="1"/>
  <c r="J3" i="9"/>
  <c r="I7" i="3"/>
  <c r="M272" i="9" l="1"/>
  <c r="L272" i="9"/>
  <c r="G18" i="9"/>
  <c r="H18" i="9"/>
  <c r="K7" i="9"/>
  <c r="J12" i="9"/>
  <c r="K6" i="9"/>
  <c r="K8" i="9"/>
  <c r="I12" i="9"/>
  <c r="J8" i="9"/>
  <c r="G15" i="9"/>
  <c r="J7" i="9"/>
  <c r="I13" i="9"/>
  <c r="I9" i="9"/>
  <c r="H16" i="9"/>
  <c r="J9" i="9"/>
  <c r="H15" i="9"/>
  <c r="K5" i="9"/>
  <c r="J10" i="9"/>
  <c r="M16" i="9"/>
  <c r="I8" i="9"/>
  <c r="M15" i="9"/>
  <c r="I17" i="9"/>
  <c r="I5" i="9"/>
  <c r="K11" i="9"/>
  <c r="J17" i="9"/>
  <c r="J5" i="9"/>
  <c r="L16" i="9"/>
  <c r="J6" i="9"/>
  <c r="I11" i="9"/>
  <c r="H17" i="9"/>
  <c r="K10" i="9"/>
  <c r="G16" i="9"/>
  <c r="I6" i="9"/>
  <c r="K12" i="9"/>
  <c r="G17" i="9"/>
  <c r="I7" i="9"/>
  <c r="K13" i="9"/>
  <c r="J11" i="9"/>
  <c r="J13" i="9"/>
  <c r="K9" i="9"/>
  <c r="L15" i="9"/>
  <c r="F16" i="9" l="1"/>
  <c r="F15" i="9"/>
  <c r="F272" i="9"/>
  <c r="B272" i="9" s="1"/>
  <c r="E16" i="9"/>
  <c r="B16" i="9" s="1"/>
  <c r="E7" i="9"/>
  <c r="B7" i="9" s="1"/>
  <c r="E6" i="9"/>
  <c r="B6" i="9" s="1"/>
  <c r="E11" i="9"/>
  <c r="B11" i="9" s="1"/>
  <c r="E9" i="9"/>
  <c r="B9" i="9" s="1"/>
  <c r="E8" i="9"/>
  <c r="B8" i="9" s="1"/>
  <c r="E17" i="9"/>
  <c r="B17" i="9" s="1"/>
  <c r="E5" i="9"/>
  <c r="E10" i="9"/>
  <c r="B10" i="9" s="1"/>
  <c r="E15" i="9"/>
  <c r="E18" i="9"/>
  <c r="B18" i="9" s="1"/>
  <c r="E13" i="9"/>
  <c r="B13" i="9" s="1"/>
  <c r="E12" i="9"/>
  <c r="B12" i="9" s="1"/>
  <c r="F14" i="9" l="1"/>
  <c r="F19" i="9"/>
  <c r="B5" i="9"/>
  <c r="E4" i="9"/>
  <c r="E14" i="9"/>
  <c r="B15" i="9"/>
  <c r="F3" i="9" l="1"/>
  <c r="E3" i="9"/>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<sst xmlns="http://schemas.openxmlformats.org/spreadsheetml/2006/main" count="4312" uniqueCount="3393">
  <si>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</si>
  <si>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</si>
  <si>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</si>
  <si>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</si>
  <si>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</si>
  <si>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</si>
  <si>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</si>
  <si>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</si>
  <si>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</si>
  <si>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</si>
  <si>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</si>
  <si>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</si>
  <si>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</si>
  <si>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</si>
  <si>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</si>
  <si>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</si>
  <si>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</si>
  <si>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</si>
  <si>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</si>
  <si>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</si>
  <si>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</si>
  <si>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</si>
  <si>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</si>
  <si>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</si>
  <si>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</si>
  <si>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</si>
  <si>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</si>
  <si>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</si>
  <si>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</si>
  <si>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</si>
  <si>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</si>
  <si>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</si>
  <si>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</si>
  <si>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</si>
  <si>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</si>
  <si>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</si>
  <si>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</si>
  <si>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</si>
  <si>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</si>
  <si>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</si>
  <si>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</si>
  <si>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</si>
  <si>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</si>
  <si>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</si>
  <si>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</si>
  <si>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</si>
  <si>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</si>
  <si>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</si>
  <si>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</si>
  <si>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</si>
  <si>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</si>
  <si>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</si>
  <si>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</si>
  <si>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</si>
  <si>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</si>
  <si>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</si>
  <si>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</si>
  <si>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</si>
  <si>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</si>
  <si>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</si>
  <si>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</si>
  <si>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</si>
  <si>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</si>
  <si>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</si>
  <si>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</si>
  <si>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</si>
  <si>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</si>
  <si>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</si>
  <si>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</si>
  <si>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</si>
  <si>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</si>
  <si>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</si>
  <si>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</si>
  <si>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</si>
  <si>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</si>
  <si>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</si>
  <si>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</si>
  <si>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</si>
  <si>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</si>
  <si>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</si>
  <si>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</si>
  <si>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</si>
  <si>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</si>
  <si>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</si>
  <si>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</si>
  <si>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</si>
  <si>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</si>
  <si>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</si>
  <si>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</si>
  <si>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</si>
  <si>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</si>
  <si>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</si>
  <si>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</si>
  <si>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</si>
  <si>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</si>
  <si>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</si>
  <si>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</si>
  <si>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</si>
  <si>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</si>
  <si>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</si>
  <si>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</si>
  <si>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</si>
  <si>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</si>
  <si>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</si>
  <si>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</si>
  <si>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</si>
  <si>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</si>
  <si>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</si>
  <si>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</si>
  <si>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</si>
  <si>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</si>
  <si>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</si>
  <si>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</si>
  <si>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</si>
  <si>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</si>
  <si>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</si>
  <si>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</si>
  <si>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</si>
  <si>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</si>
  <si>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</si>
  <si>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</si>
  <si>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</si>
  <si>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</si>
  <si>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</si>
  <si>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</si>
  <si>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</si>
  <si>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</si>
  <si>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</si>
  <si>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</si>
  <si>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</si>
  <si>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</si>
  <si>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</si>
  <si>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</si>
  <si>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</si>
  <si>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</si>
  <si>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</si>
  <si>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</si>
  <si>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</si>
  <si>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</si>
  <si>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</si>
  <si>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</si>
  <si>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</si>
  <si>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</si>
  <si>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</si>
  <si>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</si>
  <si>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</si>
  <si>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</si>
  <si>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</si>
  <si>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</si>
  <si>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</si>
  <si>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</si>
  <si>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</si>
  <si>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</si>
  <si>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</si>
  <si>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</si>
  <si>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</si>
  <si>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</si>
  <si>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</si>
  <si>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</si>
  <si>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</si>
  <si>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</si>
  <si>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</si>
  <si>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</si>
  <si>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</si>
  <si>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</si>
  <si>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</si>
  <si>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</si>
  <si>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</si>
  <si>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</si>
  <si>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</si>
  <si>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</si>
  <si>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</si>
  <si>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</si>
  <si>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</si>
  <si>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</si>
  <si>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</si>
  <si>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</si>
  <si>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</si>
  <si>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</si>
  <si>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</si>
  <si>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</si>
  <si>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</si>
  <si>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</si>
  <si>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</si>
  <si>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</si>
  <si>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</si>
  <si>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</si>
  <si>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</si>
  <si>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</si>
  <si>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</si>
  <si>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</si>
  <si>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</si>
  <si>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</si>
  <si>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</si>
  <si>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</si>
  <si>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</si>
  <si>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</si>
  <si>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</si>
  <si>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</si>
  <si>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</si>
  <si>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</si>
  <si>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</si>
  <si>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</si>
  <si>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</si>
  <si>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</si>
  <si>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</si>
  <si>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</si>
  <si>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</si>
  <si>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</si>
  <si>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</si>
  <si>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</si>
  <si>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</si>
  <si>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</si>
  <si>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</si>
  <si>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</si>
  <si>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</si>
  <si>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</si>
  <si>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</si>
  <si>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</si>
  <si>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</si>
  <si>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</si>
  <si>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</si>
  <si>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</si>
  <si>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</si>
  <si>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</si>
  <si>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</si>
  <si>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</si>
  <si>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</si>
  <si>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</si>
  <si>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</si>
  <si>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</si>
  <si>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</si>
  <si>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</si>
  <si>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</si>
  <si>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</si>
  <si>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</si>
  <si>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</si>
  <si>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</si>
  <si>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</si>
  <si>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</si>
  <si>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</si>
  <si>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</si>
  <si>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</si>
  <si>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</si>
  <si>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</si>
  <si>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</si>
  <si>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</si>
  <si>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</si>
  <si>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</si>
  <si>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</si>
  <si>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</si>
  <si>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</si>
  <si>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</si>
  <si>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</si>
  <si>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</si>
  <si>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</si>
  <si>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</si>
  <si>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</si>
  <si>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</si>
  <si>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</si>
  <si>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</si>
  <si>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</si>
  <si>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</si>
  <si>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</si>
  <si>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</si>
  <si>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</si>
  <si>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</si>
  <si>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</si>
  <si>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</si>
  <si>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</si>
  <si>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</si>
  <si>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</si>
  <si>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</si>
  <si>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</si>
  <si>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</si>
  <si>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</si>
  <si>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</si>
  <si>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</si>
  <si>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</si>
  <si>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</si>
  <si>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</si>
  <si>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</si>
  <si>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</si>
  <si>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</si>
  <si>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</si>
  <si>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</si>
  <si>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</si>
  <si>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</si>
  <si>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</si>
  <si>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</si>
  <si>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</si>
  <si>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</si>
  <si>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</si>
  <si>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</si>
  <si>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</si>
  <si>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</si>
  <si>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</si>
  <si>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</si>
  <si>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</si>
  <si>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</si>
  <si>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</si>
  <si>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</si>
  <si>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</si>
  <si>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</si>
  <si>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</si>
  <si>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</si>
  <si>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</si>
  <si>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</si>
  <si>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</si>
  <si>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</si>
  <si>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</si>
  <si>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</si>
  <si>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</si>
  <si>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</si>
  <si>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</si>
  <si>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</si>
  <si>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</si>
  <si>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</si>
  <si>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</si>
  <si>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</si>
  <si>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</si>
  <si>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</si>
  <si>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</si>
  <si>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</si>
  <si>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</si>
  <si>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</si>
  <si>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</si>
  <si>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</si>
  <si>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</si>
  <si>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</si>
  <si>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</si>
  <si>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</si>
  <si>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</si>
  <si>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</si>
  <si>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</si>
  <si>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</si>
  <si>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</si>
  <si>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</si>
  <si>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</si>
  <si>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</si>
  <si>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</si>
  <si>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</si>
  <si>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</si>
  <si>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</si>
  <si>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</si>
  <si>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</si>
  <si>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</si>
  <si>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</si>
  <si>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</si>
  <si>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</si>
  <si>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</si>
  <si>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</si>
  <si>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</si>
  <si>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</si>
  <si>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</si>
  <si>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</si>
  <si>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</si>
  <si>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</si>
  <si>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</si>
  <si>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</si>
  <si>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</si>
  <si>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</si>
  <si>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</si>
  <si>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</si>
  <si>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</si>
  <si>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</si>
  <si>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</si>
  <si>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</si>
  <si>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</si>
  <si>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</si>
  <si>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</si>
  <si>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</si>
  <si>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</si>
  <si>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</si>
  <si>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</si>
  <si>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</si>
  <si>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</si>
  <si>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</si>
  <si>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</si>
  <si>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</si>
  <si>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</si>
  <si>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</si>
  <si>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</si>
  <si>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</si>
  <si>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</si>
  <si>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</si>
  <si>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</si>
  <si>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</si>
  <si>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</si>
  <si>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</si>
  <si>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</si>
  <si>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</si>
  <si>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</si>
  <si>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</si>
  <si>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</si>
  <si>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</si>
  <si>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</si>
  <si>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</si>
  <si>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</si>
  <si>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</si>
  <si>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</si>
  <si>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</si>
  <si>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</si>
  <si>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</si>
  <si>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</si>
  <si>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</si>
  <si>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</si>
  <si>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</si>
  <si>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</si>
  <si>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</si>
  <si>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</si>
  <si>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</si>
  <si>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</si>
  <si>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</si>
  <si>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</si>
  <si>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</si>
  <si>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</si>
  <si>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</si>
  <si>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</si>
  <si>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</si>
  <si>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</si>
  <si>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</si>
  <si>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</si>
  <si>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</si>
  <si>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</si>
  <si>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</si>
  <si>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</si>
  <si>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</si>
  <si>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</si>
  <si>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</si>
  <si>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</si>
  <si>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</si>
  <si>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</si>
  <si>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</si>
  <si>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</si>
  <si>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</si>
  <si>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</si>
  <si>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</si>
  <si>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</si>
  <si>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</si>
  <si>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</si>
  <si>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</si>
  <si>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</si>
  <si>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</si>
  <si>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</si>
  <si>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</si>
  <si>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</si>
  <si>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</si>
  <si>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</si>
  <si>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</si>
  <si>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</si>
  <si>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</si>
  <si>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</si>
  <si>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</si>
  <si>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</si>
  <si>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</si>
  <si>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</si>
  <si>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</si>
  <si>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</si>
  <si>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</si>
  <si>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</si>
  <si>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</si>
  <si>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</si>
  <si>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</si>
  <si>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</si>
  <si>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</si>
  <si>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</si>
  <si>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</si>
  <si>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</si>
  <si>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</si>
  <si>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</si>
  <si>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</si>
  <si>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</si>
  <si>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</si>
  <si>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</si>
  <si>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</si>
  <si>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</si>
  <si>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</si>
  <si>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</si>
  <si>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</si>
  <si>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</si>
  <si>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</si>
  <si>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</si>
  <si>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</si>
  <si>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</si>
  <si>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</si>
  <si>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</si>
  <si>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</si>
  <si>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</si>
  <si>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</si>
  <si>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</si>
  <si>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</si>
  <si>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</si>
  <si>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</si>
  <si>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</si>
  <si>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</si>
  <si>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</si>
  <si>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</si>
  <si>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</si>
  <si>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</si>
  <si>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</si>
  <si>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</si>
  <si>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</si>
  <si>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</si>
  <si>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</si>
  <si>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</si>
  <si>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</si>
  <si>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</si>
  <si>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</si>
  <si>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</si>
  <si>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</si>
  <si>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</si>
  <si>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</si>
  <si>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</si>
  <si>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</si>
  <si>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</si>
  <si>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</si>
  <si>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</si>
  <si>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</si>
  <si>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</si>
  <si>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</si>
  <si>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</si>
  <si>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</si>
  <si>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</si>
  <si>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</si>
  <si>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</si>
  <si>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</si>
  <si>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</si>
  <si>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</si>
  <si>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</si>
  <si>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</si>
  <si>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</si>
  <si>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</si>
  <si>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</si>
  <si>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</si>
  <si>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</si>
  <si>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</si>
  <si>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</si>
  <si>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</si>
  <si>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</si>
  <si>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</si>
  <si>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</si>
  <si>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</si>
  <si>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</si>
  <si>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</si>
  <si>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</si>
  <si>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</si>
  <si>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</si>
  <si>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</si>
  <si>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</si>
  <si>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</si>
  <si>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</si>
  <si>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</si>
  <si>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</si>
  <si>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</si>
  <si>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</si>
  <si>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</si>
  <si>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</si>
  <si>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</si>
  <si>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</si>
  <si>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</si>
  <si>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</si>
  <si>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</si>
  <si>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</si>
  <si>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</si>
  <si>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</si>
  <si>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</si>
  <si>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</si>
  <si>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</si>
  <si>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</si>
  <si>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</si>
  <si>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</si>
  <si>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</si>
  <si>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</si>
  <si>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</si>
  <si>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</si>
  <si>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</si>
  <si>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</si>
  <si>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</si>
  <si>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</si>
  <si>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</si>
  <si>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</si>
  <si>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</si>
  <si>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</si>
  <si>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</si>
  <si>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</si>
  <si>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</si>
  <si>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</si>
  <si>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</si>
  <si>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</si>
  <si>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</si>
  <si>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</si>
  <si>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</si>
  <si>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</si>
  <si>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</si>
  <si>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</si>
  <si>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</si>
  <si>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</si>
  <si>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</si>
  <si>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</si>
  <si>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</si>
  <si>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</si>
  <si>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</si>
  <si>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</si>
  <si>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</si>
  <si>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</si>
  <si>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</si>
  <si>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</si>
  <si>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</si>
  <si>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</si>
  <si>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</si>
  <si>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</si>
  <si>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</si>
  <si>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</si>
  <si>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</si>
  <si>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</si>
  <si>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</si>
  <si>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</si>
  <si>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</si>
  <si>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</si>
  <si>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</si>
  <si>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</si>
  <si>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</si>
  <si>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</si>
  <si>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</si>
  <si>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</si>
  <si>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</si>
  <si>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</si>
  <si>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</si>
  <si>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</si>
  <si>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</si>
  <si>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</si>
  <si>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</si>
  <si>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</si>
  <si>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</si>
  <si>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</si>
  <si>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</si>
  <si>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</si>
  <si>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</si>
  <si>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</si>
  <si>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</si>
  <si>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</si>
  <si>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</si>
  <si>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</si>
  <si>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</si>
  <si>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</si>
  <si>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</si>
  <si>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</si>
  <si>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</si>
  <si>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</si>
  <si>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</si>
  <si>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</si>
  <si>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</si>
  <si>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</si>
  <si>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</si>
  <si>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</si>
  <si>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</si>
  <si>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</si>
  <si>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</si>
  <si>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</si>
  <si>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</si>
  <si>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</si>
  <si>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</si>
  <si>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</si>
  <si>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</si>
  <si>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</si>
  <si>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</si>
  <si>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</si>
  <si>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</si>
  <si>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</si>
  <si>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</si>
  <si>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</si>
  <si>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</si>
  <si>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</si>
  <si>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</si>
  <si>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</si>
  <si>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</si>
  <si>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</si>
  <si>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</si>
  <si>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</si>
  <si>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</si>
  <si>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</si>
  <si>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</si>
  <si>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</si>
  <si>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</si>
  <si>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</si>
  <si>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</si>
  <si>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</si>
  <si>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</si>
  <si>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</si>
  <si>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</si>
  <si>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</si>
  <si>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</si>
  <si>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</si>
  <si>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</si>
  <si>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</si>
  <si>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</si>
  <si>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</si>
  <si>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</si>
  <si>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</si>
  <si>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</si>
  <si>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</si>
  <si>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</si>
  <si>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</si>
  <si>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</si>
  <si>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</si>
  <si>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</si>
  <si>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</si>
  <si>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</si>
  <si>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</si>
  <si>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</si>
  <si>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</si>
  <si>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</si>
  <si>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</si>
  <si>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</si>
  <si>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</si>
  <si>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</si>
  <si>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</si>
  <si>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</si>
  <si>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</si>
  <si>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</si>
  <si>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</si>
  <si>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</si>
  <si>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</si>
  <si>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</si>
  <si>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</si>
  <si>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</si>
  <si>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</si>
  <si>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</si>
  <si>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</si>
  <si>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</si>
  <si>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</si>
  <si>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</si>
  <si>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</si>
  <si>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</si>
  <si>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</si>
  <si>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</si>
  <si>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</si>
  <si>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</si>
  <si>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</si>
  <si>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</si>
  <si>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</si>
  <si>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</si>
  <si>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</si>
  <si>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</si>
  <si>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</si>
  <si>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</si>
  <si>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</si>
  <si>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</si>
  <si>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</si>
  <si>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</si>
  <si>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</si>
  <si>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</si>
  <si>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</si>
  <si>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</si>
  <si>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</si>
  <si>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</si>
  <si>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</si>
  <si>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</si>
  <si>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</si>
  <si>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</si>
  <si>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</si>
  <si>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</si>
  <si>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</si>
  <si>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</si>
  <si>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</si>
  <si>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</si>
  <si>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</si>
  <si>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</si>
  <si>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</si>
  <si>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</si>
  <si>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</si>
  <si>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</si>
  <si>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</si>
  <si>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</si>
  <si>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</si>
  <si>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</si>
  <si>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</si>
  <si>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</si>
  <si>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</si>
  <si>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</si>
  <si>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</si>
  <si>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</si>
  <si>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</si>
  <si>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</si>
  <si>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</si>
  <si>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</si>
  <si>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</si>
  <si>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</si>
  <si>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</si>
  <si>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</si>
  <si>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</si>
  <si>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</si>
  <si>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</si>
  <si>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</si>
  <si>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</si>
  <si>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</si>
  <si>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</si>
  <si>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</si>
  <si>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</si>
  <si>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</si>
  <si>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</si>
  <si>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</si>
  <si>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</si>
  <si>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</si>
  <si>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</si>
  <si>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</si>
  <si>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</si>
  <si>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</si>
  <si>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</si>
  <si>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</si>
  <si>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</si>
  <si>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</si>
  <si>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</si>
  <si>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</si>
  <si>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</si>
  <si>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</si>
  <si>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</si>
  <si>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</si>
  <si>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</si>
  <si>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</si>
  <si>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</si>
  <si>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</si>
  <si>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</si>
  <si>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</si>
  <si>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</si>
  <si>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</si>
  <si>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</si>
  <si>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</si>
  <si>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</si>
  <si>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</si>
  <si>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</si>
  <si>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</si>
  <si>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</si>
  <si>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</si>
  <si>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</si>
  <si>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</si>
  <si>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</si>
  <si>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</si>
  <si>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</si>
  <si>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</si>
  <si>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</si>
  <si>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</si>
  <si>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</si>
  <si>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</si>
  <si>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</si>
  <si>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</si>
  <si>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</si>
  <si>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</si>
  <si>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</si>
  <si>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</si>
  <si>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</si>
  <si>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</si>
  <si>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</si>
  <si>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</si>
  <si>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</si>
  <si>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</si>
  <si>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</si>
  <si>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</si>
  <si>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</si>
  <si>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</si>
  <si>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</si>
  <si>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</si>
  <si>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</si>
  <si>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</si>
  <si>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</si>
  <si>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</si>
  <si>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</si>
  <si>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</si>
  <si>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</si>
  <si>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</si>
  <si>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</si>
  <si>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</si>
  <si>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</si>
  <si>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</si>
  <si>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</si>
  <si>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</si>
  <si>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</si>
  <si>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</si>
  <si>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</si>
  <si>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</si>
  <si>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</si>
  <si>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</si>
  <si>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</si>
  <si>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</si>
  <si>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</si>
  <si>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</si>
  <si>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</si>
  <si>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</si>
  <si>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</si>
  <si>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</si>
  <si>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</si>
  <si>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</si>
  <si>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</si>
  <si>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</si>
  <si>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</si>
  <si>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</si>
  <si>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</si>
  <si>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</si>
  <si>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</si>
  <si>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</si>
  <si>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</si>
  <si>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</si>
  <si>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</si>
  <si>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</si>
  <si>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</si>
  <si>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</si>
  <si>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</si>
  <si>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</si>
  <si>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</si>
  <si>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</si>
  <si>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</si>
  <si>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</si>
  <si>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</si>
  <si>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</si>
  <si>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</si>
  <si>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</si>
  <si>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</si>
  <si>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</si>
  <si>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</si>
  <si>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</si>
  <si>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</si>
  <si>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</si>
  <si>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</si>
  <si>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</si>
  <si>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</si>
  <si>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</si>
  <si>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</si>
  <si>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</si>
  <si>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</si>
  <si>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</si>
  <si>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</si>
  <si>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</si>
  <si>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</si>
  <si>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</si>
  <si>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</si>
  <si>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</si>
  <si>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</si>
  <si>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</si>
  <si>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</si>
  <si>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</si>
  <si>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</si>
  <si>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</si>
  <si>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</si>
  <si>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</si>
  <si>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</si>
  <si>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</si>
  <si>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</si>
  <si>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</si>
  <si>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</si>
  <si>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</si>
  <si>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</si>
  <si>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</si>
  <si>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</si>
  <si>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</si>
  <si>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</si>
  <si>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</si>
  <si>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</si>
  <si>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</si>
  <si>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</si>
  <si>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</si>
  <si>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</si>
  <si>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</si>
  <si>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</si>
  <si>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</si>
  <si>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</si>
  <si>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</si>
  <si>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</si>
  <si>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</si>
  <si>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</si>
  <si>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</si>
  <si>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</si>
  <si>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</si>
  <si>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</si>
  <si>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</si>
  <si>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</si>
  <si>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</si>
  <si>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</si>
  <si>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</si>
  <si>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</si>
  <si>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</si>
  <si>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</si>
  <si>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</si>
  <si>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</si>
  <si>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</si>
  <si>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</si>
  <si>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</si>
  <si>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</si>
  <si>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</si>
  <si>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</si>
  <si>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</si>
  <si>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</si>
  <si>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</si>
  <si>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</si>
  <si>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</si>
  <si>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</si>
  <si>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</si>
  <si>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</si>
  <si>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</si>
  <si>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</si>
  <si>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</si>
  <si>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</si>
  <si>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</si>
  <si>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</si>
  <si>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</si>
  <si>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</si>
  <si>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</si>
  <si>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</si>
  <si>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</si>
  <si>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</si>
  <si>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</si>
  <si>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</si>
  <si>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</si>
  <si>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</si>
  <si>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</si>
  <si>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</si>
  <si>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</si>
  <si>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</si>
  <si>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</si>
  <si>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</si>
  <si>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</si>
  <si>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</si>
  <si>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</si>
  <si>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</si>
  <si>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</si>
  <si>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</si>
  <si>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</si>
  <si>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</si>
  <si>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</si>
  <si>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</si>
  <si>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</si>
  <si>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</si>
  <si>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</si>
  <si>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</si>
  <si>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</si>
  <si>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</si>
  <si>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</si>
  <si>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</si>
  <si>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</si>
  <si>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</si>
  <si>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</si>
  <si>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</si>
  <si>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</si>
  <si>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</si>
  <si>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</si>
  <si>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</si>
  <si>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</si>
  <si>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</si>
  <si>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</si>
  <si>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</si>
  <si>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</si>
  <si>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</si>
  <si>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</si>
  <si>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</si>
  <si>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</si>
  <si>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</si>
  <si>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</si>
  <si>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</si>
  <si>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</si>
  <si>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</si>
  <si>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</si>
  <si>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</si>
  <si>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</si>
  <si>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</si>
  <si>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</si>
  <si>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</si>
  <si>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</si>
  <si>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</si>
  <si>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</si>
  <si>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</si>
  <si>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</si>
  <si>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</si>
  <si>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</si>
  <si>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</si>
  <si>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</si>
  <si>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</si>
  <si>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</si>
  <si>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</si>
  <si>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</si>
  <si>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</si>
  <si>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</si>
  <si>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</si>
  <si>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</si>
  <si>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</si>
  <si>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</si>
  <si>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</si>
  <si>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</si>
  <si>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</si>
  <si>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</si>
  <si>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</si>
  <si>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</si>
  <si>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</si>
  <si>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</si>
  <si>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</si>
  <si>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</si>
  <si>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</si>
  <si>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</si>
  <si>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</si>
  <si>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</si>
  <si>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</si>
  <si>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</si>
  <si>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</si>
  <si>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</si>
  <si>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</si>
  <si>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</si>
  <si>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</si>
  <si>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</si>
  <si>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</si>
  <si>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</si>
  <si>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</si>
  <si>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</si>
  <si>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</si>
  <si>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</si>
  <si>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</si>
  <si>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</si>
  <si>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</si>
  <si>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</si>
  <si>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</si>
  <si>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</si>
  <si>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</si>
  <si>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</si>
  <si>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</si>
  <si>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</si>
  <si>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</si>
  <si>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</si>
  <si>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</si>
  <si>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</si>
  <si>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</si>
  <si>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</si>
  <si>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</si>
  <si>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</si>
  <si>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</si>
  <si>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</si>
  <si>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</si>
  <si>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</si>
  <si>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</si>
  <si>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</si>
  <si>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</si>
  <si>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</si>
  <si>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</si>
  <si>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</si>
  <si>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</si>
  <si>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</si>
  <si>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</si>
  <si>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</si>
  <si>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</si>
  <si>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</si>
  <si>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</si>
  <si>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</si>
  <si>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</si>
  <si>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</si>
  <si>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</si>
  <si>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</si>
  <si>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</si>
  <si>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</si>
  <si>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</si>
  <si>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</si>
  <si>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</si>
  <si>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</si>
  <si>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</si>
  <si>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</si>
  <si>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</si>
  <si>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</si>
  <si>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</si>
  <si>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</si>
  <si>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</si>
  <si>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</si>
  <si>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</si>
  <si>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</si>
  <si>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</si>
  <si>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</si>
  <si>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</si>
  <si>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</si>
  <si>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</si>
  <si>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</si>
  <si>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</si>
  <si>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</si>
  <si>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</si>
  <si>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</si>
  <si>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</si>
  <si>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</si>
  <si>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</si>
  <si>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</si>
  <si>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</si>
  <si>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</si>
  <si>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</si>
  <si>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</si>
  <si>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</si>
  <si>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</si>
  <si>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</si>
  <si>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</si>
  <si>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</si>
  <si>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</si>
  <si>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</si>
  <si>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</si>
  <si>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</si>
  <si>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</si>
  <si>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</si>
  <si>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</si>
  <si>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</si>
  <si>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</si>
  <si>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</si>
  <si>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</si>
  <si>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</si>
  <si>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</si>
  <si>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</si>
  <si>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</si>
  <si>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</si>
  <si>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</si>
  <si>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</si>
  <si>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</si>
  <si>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</si>
  <si>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</si>
  <si>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</si>
  <si>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</si>
  <si>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</si>
  <si>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</si>
  <si>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</si>
  <si>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</si>
  <si>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</si>
  <si>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</si>
  <si>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</si>
  <si>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</si>
  <si>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</si>
  <si>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</si>
  <si>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</si>
  <si>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</si>
  <si>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</si>
  <si>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</si>
  <si>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</si>
  <si>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</si>
  <si>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</si>
  <si>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</si>
  <si>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</si>
  <si>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</si>
  <si>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</si>
  <si>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</si>
  <si>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</si>
  <si>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</si>
  <si>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</si>
  <si>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</si>
  <si>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</si>
  <si>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</si>
  <si>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</si>
  <si>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</si>
  <si>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</si>
  <si>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</si>
  <si>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</si>
  <si>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</si>
  <si>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</si>
  <si>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</si>
  <si>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</si>
  <si>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</si>
  <si>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</si>
  <si>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</si>
  <si>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</si>
  <si>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</si>
  <si>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</si>
  <si>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</si>
  <si>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</si>
  <si>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</si>
  <si>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</si>
  <si>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</si>
  <si>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</si>
  <si>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</si>
  <si>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</si>
  <si>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</si>
  <si>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</si>
  <si>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</si>
  <si>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</si>
  <si>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</si>
  <si>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</si>
  <si>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</si>
  <si>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</si>
  <si>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</si>
  <si>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</si>
  <si>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</si>
  <si>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</si>
  <si>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</si>
  <si>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</si>
  <si>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</si>
  <si>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</si>
  <si>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</si>
  <si>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</si>
  <si>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</si>
  <si>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</si>
  <si>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</si>
  <si>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</si>
  <si>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</si>
  <si>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</si>
  <si>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</si>
  <si>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</si>
  <si>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</si>
  <si>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</si>
  <si>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</si>
  <si>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</si>
  <si>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</si>
  <si>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</si>
  <si>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</si>
  <si>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</si>
  <si>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</si>
  <si>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</si>
  <si>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</si>
  <si>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</si>
  <si>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</si>
  <si>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</si>
  <si>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</si>
  <si>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</si>
  <si>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</si>
  <si>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</si>
  <si>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</si>
  <si>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</si>
  <si>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</si>
  <si>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</si>
  <si>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</si>
  <si>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</si>
  <si>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</si>
  <si>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</si>
  <si>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</si>
  <si>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</si>
  <si>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</si>
  <si>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</si>
  <si>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</si>
  <si>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</si>
  <si>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</si>
  <si>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</si>
  <si>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</si>
  <si>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</si>
  <si>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</si>
  <si>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</si>
  <si>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</si>
  <si>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</si>
  <si>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</si>
  <si>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</si>
  <si>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</si>
  <si>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</si>
  <si>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</si>
  <si>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</si>
  <si>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</si>
  <si>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</si>
  <si>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</si>
  <si>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</si>
  <si>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</si>
  <si>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</si>
  <si>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</si>
  <si>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</si>
  <si>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</si>
  <si>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</si>
  <si>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</si>
  <si>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</si>
  <si>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</si>
  <si>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</si>
  <si>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</si>
  <si>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</si>
  <si>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</si>
  <si>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</si>
  <si>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</si>
  <si>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</si>
  <si>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</si>
  <si>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</si>
  <si>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</si>
  <si>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</si>
  <si>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</si>
  <si>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</si>
  <si>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</si>
  <si>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</si>
  <si>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</si>
  <si>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</si>
  <si>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</si>
  <si>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</si>
  <si>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</si>
  <si>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</si>
  <si>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</si>
  <si>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</si>
  <si>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</si>
  <si>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</si>
  <si>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</si>
  <si>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</si>
  <si>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</si>
  <si>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</si>
  <si>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</si>
  <si>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</si>
  <si>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</si>
  <si>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</si>
  <si>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</si>
  <si>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</si>
  <si>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</si>
  <si>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</si>
  <si>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</si>
  <si>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</si>
  <si>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</si>
  <si>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</si>
  <si>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</si>
  <si>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</si>
  <si>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</si>
  <si>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</si>
  <si>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</si>
  <si>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</si>
  <si>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</si>
  <si>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</si>
  <si>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</si>
  <si>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</si>
  <si>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</si>
  <si>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</si>
  <si>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</si>
  <si>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</si>
  <si>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</si>
  <si>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</si>
  <si>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</si>
  <si>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</si>
  <si>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</si>
  <si>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</si>
  <si>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</si>
  <si>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</si>
  <si>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</si>
  <si>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</si>
  <si>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</si>
  <si>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</si>
  <si>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</si>
  <si>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</si>
  <si>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</si>
  <si>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</si>
  <si>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</si>
  <si>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</si>
  <si>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</si>
  <si>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</si>
  <si>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</si>
  <si>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</si>
  <si>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</si>
  <si>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</si>
  <si>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</si>
  <si>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</si>
  <si>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</si>
  <si>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</si>
  <si>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</si>
  <si>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</si>
  <si>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</si>
  <si>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</si>
  <si>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</si>
  <si>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</si>
  <si>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</si>
  <si>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</si>
  <si>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</si>
  <si>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</si>
  <si>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</si>
  <si>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</si>
  <si>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</si>
  <si>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</si>
  <si>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</si>
  <si>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</si>
  <si>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</si>
  <si>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</si>
  <si>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</si>
  <si>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</si>
  <si>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</si>
  <si>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</si>
  <si>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</si>
  <si>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</si>
  <si>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</si>
  <si>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</si>
  <si>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</si>
  <si>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</si>
  <si>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</si>
  <si>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</si>
  <si>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</si>
  <si>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</si>
  <si>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</si>
  <si>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</si>
  <si>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</si>
  <si>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</si>
  <si>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</si>
  <si>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</si>
  <si>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</si>
  <si>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</si>
  <si>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</si>
  <si>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</si>
  <si>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</si>
  <si>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</si>
  <si>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</si>
  <si>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</si>
  <si>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</si>
  <si>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</si>
  <si>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</si>
  <si>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</si>
  <si>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</si>
  <si>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</si>
  <si>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</si>
  <si>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</si>
  <si>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</si>
  <si>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</si>
  <si>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</si>
  <si>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</si>
  <si>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</si>
  <si>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</si>
  <si>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</si>
  <si>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</si>
  <si>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</si>
  <si>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</si>
  <si>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</si>
  <si>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</si>
  <si>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</si>
  <si>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</si>
  <si>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</si>
  <si>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</si>
  <si>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</si>
  <si>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</si>
  <si>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</si>
  <si>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</si>
  <si>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</si>
  <si>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</si>
  <si>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</si>
  <si>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</si>
  <si>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</si>
  <si>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</si>
  <si>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</si>
  <si>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</si>
  <si>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</si>
  <si>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</si>
  <si>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</si>
  <si>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</si>
  <si>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</si>
  <si>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</si>
  <si>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</si>
  <si>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</si>
  <si>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</si>
  <si>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</si>
  <si>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</si>
  <si>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</si>
  <si>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</si>
  <si>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</si>
  <si>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</si>
  <si>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</si>
  <si>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</si>
  <si>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</si>
  <si>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</si>
  <si>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</si>
  <si>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</si>
  <si>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</si>
  <si>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</si>
  <si>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</si>
  <si>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</si>
  <si>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</si>
  <si>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</si>
  <si>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</si>
  <si>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</si>
  <si>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</si>
  <si>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</si>
  <si>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</si>
  <si>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</si>
  <si>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</si>
  <si>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</si>
  <si>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</si>
  <si>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</si>
  <si>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</si>
  <si>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</si>
  <si>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</si>
  <si>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</si>
  <si>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</si>
  <si>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</si>
  <si>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</si>
  <si>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</si>
  <si>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</si>
  <si>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</si>
  <si>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</si>
  <si>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</si>
  <si>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</si>
  <si>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</si>
  <si>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</si>
  <si>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</si>
  <si>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</si>
  <si>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</si>
  <si>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</si>
  <si>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</si>
  <si>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</si>
  <si>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</si>
  <si>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</si>
  <si>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</si>
  <si>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</si>
  <si>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</si>
  <si>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</si>
  <si>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</si>
  <si>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</si>
  <si>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</si>
  <si>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</si>
  <si>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</si>
  <si>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</si>
  <si>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</si>
  <si>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</si>
  <si>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</si>
  <si>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</si>
  <si>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</si>
  <si>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</si>
  <si>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</si>
  <si>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</si>
  <si>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</si>
  <si>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</si>
  <si>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</si>
  <si>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</si>
  <si>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</si>
  <si>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</si>
  <si>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</si>
  <si>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</si>
  <si>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</si>
  <si>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</si>
  <si>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</si>
  <si>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</si>
  <si>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</si>
  <si>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</si>
  <si>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</si>
  <si>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</si>
  <si>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</si>
  <si>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</si>
  <si>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</si>
  <si>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</si>
  <si>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</si>
  <si>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</si>
  <si>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</si>
  <si>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</si>
  <si>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</si>
  <si>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</si>
  <si>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</si>
  <si>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</si>
  <si>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</si>
  <si>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</si>
  <si>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</si>
  <si>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</si>
  <si>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</si>
  <si>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</si>
  <si>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</si>
  <si>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</si>
  <si>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</si>
  <si>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</si>
  <si>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</si>
  <si>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</si>
  <si>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</si>
  <si>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</si>
  <si>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</si>
  <si>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</si>
  <si>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</si>
  <si>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</si>
  <si>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</si>
  <si>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</si>
  <si>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</si>
  <si>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</si>
  <si>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</si>
  <si>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</si>
  <si>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</si>
  <si>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</si>
  <si>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</si>
  <si>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</si>
  <si>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</si>
  <si>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</si>
  <si>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</si>
  <si>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</si>
  <si>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</si>
  <si>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</si>
  <si>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</si>
  <si>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</si>
  <si>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</si>
  <si>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</si>
  <si>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</si>
  <si>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</si>
  <si>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</si>
  <si>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</si>
  <si>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</si>
  <si>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</si>
  <si>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</si>
  <si>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</si>
  <si>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</si>
  <si>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</si>
  <si>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</si>
  <si>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</si>
  <si>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</si>
  <si>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</si>
  <si>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</si>
  <si>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</si>
  <si>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</si>
  <si>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</si>
  <si>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</si>
  <si>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</si>
  <si>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</si>
  <si>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</si>
  <si>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</si>
  <si>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</si>
  <si>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</si>
  <si>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</si>
  <si>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</si>
  <si>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</si>
  <si>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</si>
  <si>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</si>
  <si>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</si>
  <si>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</si>
  <si>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</si>
  <si>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</si>
  <si>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</si>
  <si>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</si>
  <si>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</si>
  <si>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</si>
  <si>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</si>
  <si>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</si>
  <si>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</si>
  <si>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</si>
  <si>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</si>
  <si>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</si>
  <si>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</si>
  <si>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</si>
  <si>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</si>
  <si>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</si>
  <si>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</si>
  <si>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</si>
  <si>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</si>
  <si>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</si>
  <si>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</si>
  <si>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</si>
  <si>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</si>
  <si>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</si>
  <si>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</si>
  <si>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</si>
  <si>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</si>
  <si>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</si>
  <si>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</si>
  <si>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</si>
  <si>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</si>
  <si>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</si>
  <si>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</si>
  <si>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</si>
  <si>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</si>
  <si>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</si>
  <si>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</si>
  <si>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</si>
  <si>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</si>
  <si>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</si>
  <si>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</si>
  <si>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</si>
  <si>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</si>
  <si>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</si>
  <si>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</si>
  <si>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</si>
  <si>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</si>
  <si>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</si>
  <si>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</si>
  <si>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</si>
  <si>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</si>
  <si>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</si>
  <si>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</si>
  <si>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</si>
  <si>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</si>
  <si>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</si>
  <si>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</si>
  <si>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</si>
  <si>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</si>
  <si>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</si>
  <si>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</si>
  <si>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</si>
  <si>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</si>
  <si>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</si>
  <si>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</si>
  <si>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</si>
  <si>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</si>
  <si>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</si>
  <si>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</si>
  <si>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</si>
  <si>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</si>
  <si>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</si>
  <si>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</si>
  <si>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</si>
  <si>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</si>
  <si>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</si>
  <si>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</si>
  <si>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</si>
  <si>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</si>
  <si>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</si>
  <si>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</si>
  <si>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</si>
  <si>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</si>
  <si>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</si>
  <si>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</si>
  <si>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</si>
  <si>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</si>
  <si>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</si>
  <si>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</si>
  <si>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</si>
  <si>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</si>
  <si>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</si>
  <si>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</si>
  <si>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</si>
  <si>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</si>
  <si>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</si>
  <si>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</si>
  <si>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</si>
  <si>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</si>
  <si>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</si>
  <si>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</si>
  <si>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</si>
  <si>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</si>
  <si>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</si>
  <si>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</si>
  <si>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</si>
  <si>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</si>
  <si>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</si>
  <si>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</si>
  <si>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</si>
  <si>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</si>
  <si>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</si>
  <si>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</si>
  <si>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</si>
  <si>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</si>
  <si>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</si>
  <si>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</si>
  <si>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</si>
  <si>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</si>
  <si>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</si>
  <si>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</si>
  <si>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</si>
  <si>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</si>
  <si>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</si>
  <si>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</si>
  <si>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</si>
  <si>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</si>
  <si>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</si>
  <si>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</si>
  <si>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</si>
  <si>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</si>
  <si>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</si>
  <si>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</si>
  <si>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</si>
  <si>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</si>
  <si>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</si>
  <si>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</si>
  <si>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</si>
  <si>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</si>
  <si>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</si>
  <si>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</si>
  <si>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</si>
  <si>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</si>
  <si>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</si>
  <si>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</si>
  <si>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</si>
  <si>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</si>
  <si>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</si>
  <si>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</si>
  <si>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</si>
  <si>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</si>
  <si>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</si>
  <si>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</si>
  <si>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</si>
  <si>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</si>
  <si>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</si>
  <si>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</si>
  <si>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</si>
  <si>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</si>
  <si>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</si>
  <si>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</si>
  <si>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</si>
  <si>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</si>
  <si>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</si>
  <si>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</si>
  <si>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</si>
  <si>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</si>
  <si>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</si>
  <si>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</si>
  <si>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</si>
  <si>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</si>
  <si>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</si>
  <si>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</si>
  <si>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</si>
  <si>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</si>
  <si>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</si>
  <si>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</si>
  <si>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</si>
  <si>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</si>
  <si>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</si>
  <si>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</si>
  <si>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</si>
  <si>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</si>
  <si>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</si>
  <si>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</si>
  <si>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</si>
  <si>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</si>
  <si>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</si>
  <si>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</si>
  <si>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</si>
  <si>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</si>
  <si>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</si>
  <si>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</si>
  <si>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</si>
  <si>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</si>
  <si>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</si>
  <si>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</si>
  <si>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</si>
  <si>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</si>
  <si>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</si>
  <si>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</si>
  <si>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</si>
  <si>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</si>
  <si>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</si>
  <si>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</si>
  <si>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</si>
  <si>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</si>
  <si>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</si>
  <si>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</si>
  <si>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</si>
  <si>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</si>
  <si>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</si>
  <si>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</si>
  <si>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</si>
  <si>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</si>
  <si>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</si>
  <si>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</si>
  <si>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</si>
  <si>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</si>
  <si>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</si>
  <si>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</si>
  <si>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</si>
  <si>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</si>
  <si>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</si>
  <si>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</si>
  <si>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</si>
  <si>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</si>
  <si>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</si>
  <si>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</si>
  <si>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</si>
  <si>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</si>
  <si>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</si>
  <si>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</si>
  <si>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</si>
  <si>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</si>
  <si>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</si>
  <si>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</si>
  <si>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</si>
  <si>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</si>
  <si>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</si>
  <si>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</si>
  <si>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</si>
  <si>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</si>
  <si>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</si>
  <si>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</si>
  <si>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</si>
  <si>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</si>
  <si>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</si>
  <si>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</si>
  <si>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</si>
  <si>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</si>
  <si>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</si>
  <si>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</si>
  <si>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</si>
  <si>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</si>
  <si>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</si>
  <si>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</si>
  <si>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</si>
  <si>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</si>
  <si>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</si>
  <si>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</si>
  <si>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</si>
  <si>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</si>
  <si>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</si>
  <si>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</si>
  <si>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</si>
  <si>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</si>
  <si>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</si>
  <si>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</si>
  <si>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</si>
  <si>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</si>
  <si>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</si>
  <si>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</si>
  <si>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</si>
  <si>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</si>
  <si>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</si>
  <si>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</si>
  <si>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</si>
  <si>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</si>
  <si>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</si>
  <si>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</si>
  <si>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</si>
  <si>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</si>
  <si>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</si>
  <si>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</si>
  <si>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</si>
  <si>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</si>
  <si>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</si>
  <si>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</si>
  <si>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</si>
  <si>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</si>
  <si>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</si>
  <si>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</si>
  <si>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</si>
  <si>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</si>
  <si>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</si>
  <si>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</si>
  <si>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</si>
  <si>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</si>
  <si>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</si>
  <si>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</si>
  <si>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</si>
  <si>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</si>
  <si>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</si>
  <si>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</si>
  <si>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</si>
  <si>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</si>
  <si>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</si>
  <si>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</si>
  <si>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</si>
  <si>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</si>
  <si>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</si>
  <si>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</si>
  <si>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</si>
  <si>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</si>
  <si>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</si>
  <si>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</si>
  <si>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</si>
  <si>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</si>
  <si>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</si>
  <si>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</si>
  <si>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</si>
  <si>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</si>
  <si>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</si>
  <si>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</si>
  <si>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</si>
  <si>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</si>
  <si>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</si>
  <si>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</si>
  <si>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</si>
  <si>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</si>
  <si>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</si>
  <si>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</si>
  <si>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</si>
  <si>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</si>
  <si>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</si>
  <si>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</si>
  <si>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</si>
  <si>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</si>
  <si>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</si>
  <si>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</si>
  <si>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</si>
  <si>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</si>
  <si>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</si>
  <si>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</si>
  <si>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</si>
  <si>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</si>
  <si>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</si>
  <si>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</si>
  <si>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</si>
  <si>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</si>
  <si>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</si>
  <si>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</si>
  <si>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</si>
  <si>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</si>
  <si>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</si>
  <si>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</si>
  <si>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</si>
  <si>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</si>
  <si>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</si>
  <si>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</si>
  <si>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</si>
  <si>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</si>
  <si>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</si>
  <si>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</si>
  <si>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</si>
  <si>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</si>
  <si>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</si>
  <si>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</si>
  <si>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</si>
  <si>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</si>
  <si>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</si>
  <si>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</si>
  <si>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</si>
  <si>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</si>
  <si>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</si>
  <si>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</si>
  <si>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</si>
  <si>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</si>
  <si>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</si>
  <si>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</si>
  <si>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</si>
  <si>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</si>
  <si>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</si>
  <si>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</si>
  <si>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</si>
  <si>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</si>
  <si>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</si>
  <si>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</si>
  <si>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</si>
  <si>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</si>
  <si>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</si>
  <si>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</si>
  <si>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</si>
  <si>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</si>
  <si>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</si>
  <si>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</si>
  <si>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</si>
  <si>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</si>
  <si>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</si>
  <si>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</si>
  <si>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</si>
  <si>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</si>
  <si>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</si>
  <si>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</si>
  <si>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</si>
  <si>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</si>
  <si>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</si>
  <si>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</si>
  <si>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</si>
  <si>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</si>
  <si>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</si>
  <si>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</si>
  <si>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</si>
  <si>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</si>
  <si>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</si>
  <si>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</si>
  <si>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</si>
  <si>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</si>
  <si>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</si>
  <si>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</si>
  <si>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</si>
  <si>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</si>
  <si>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</si>
  <si>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</si>
  <si>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</si>
  <si>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</si>
  <si>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</si>
  <si>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</si>
  <si>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</si>
  <si>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</si>
  <si>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</si>
  <si>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</si>
  <si>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</si>
  <si>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</si>
  <si>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</si>
  <si>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</si>
  <si>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</si>
  <si>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</si>
  <si>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</si>
  <si>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</si>
  <si>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</si>
  <si>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</si>
  <si>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</si>
  <si>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</si>
  <si>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</si>
  <si>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</si>
  <si>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</si>
  <si>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</si>
  <si>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</si>
  <si>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</si>
  <si>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</si>
  <si>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</si>
  <si>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</si>
  <si>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</si>
  <si>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</si>
  <si>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</si>
  <si>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</si>
  <si>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</si>
  <si>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</si>
  <si>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</si>
  <si>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</si>
  <si>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</si>
  <si>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</si>
  <si>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</si>
  <si>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</si>
  <si>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</si>
  <si>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</si>
  <si>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</si>
  <si>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</si>
  <si>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</si>
  <si>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</si>
  <si>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</si>
  <si>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</si>
  <si>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</si>
  <si>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</si>
  <si>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</si>
  <si>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</si>
  <si>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</si>
  <si>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</si>
  <si>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</si>
  <si>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</si>
  <si>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</si>
  <si>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</si>
  <si>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</si>
  <si>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</si>
  <si>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</si>
  <si>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</si>
  <si>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</si>
  <si>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</si>
  <si>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</si>
  <si>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</si>
  <si>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</si>
  <si>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</si>
  <si>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</si>
  <si>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</si>
  <si>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</si>
  <si>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</si>
  <si>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</si>
  <si>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</si>
  <si>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</si>
  <si>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</si>
  <si>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</si>
  <si>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</si>
  <si>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</si>
  <si>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</si>
  <si>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</si>
  <si>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</si>
  <si>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</si>
  <si>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</si>
  <si>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</si>
  <si>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</si>
  <si>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</si>
  <si>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</si>
  <si>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</si>
  <si>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</si>
  <si>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</si>
  <si>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</si>
  <si>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</si>
  <si>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</si>
  <si>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</si>
  <si>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</si>
  <si>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</si>
  <si>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</si>
  <si>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</si>
  <si>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</si>
  <si>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</si>
  <si>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</si>
  <si>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</si>
  <si>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</si>
  <si>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</si>
  <si>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</si>
  <si>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</si>
  <si>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</si>
  <si>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</si>
  <si>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</si>
  <si>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</si>
  <si>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</si>
  <si>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</si>
  <si>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</si>
  <si>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</si>
  <si>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</si>
  <si>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</si>
  <si>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</si>
  <si>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</si>
  <si>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</si>
  <si>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</si>
  <si>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</si>
  <si>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</si>
  <si>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</si>
  <si>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</si>
  <si>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</si>
  <si>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</si>
  <si>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</si>
  <si>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</si>
  <si>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</si>
  <si>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</si>
  <si>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</si>
  <si>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</si>
  <si>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</si>
  <si>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</si>
  <si>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</si>
  <si>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</si>
  <si>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</si>
  <si>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</si>
  <si>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</si>
  <si>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</si>
  <si>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</si>
  <si>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</si>
  <si>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</si>
  <si>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</si>
  <si>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</si>
  <si>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</si>
  <si>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</si>
  <si>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</si>
  <si>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</si>
  <si>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</si>
  <si>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</si>
  <si>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</si>
  <si>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</si>
  <si>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</si>
  <si>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</si>
  <si>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</si>
  <si>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</si>
  <si>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</si>
  <si>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</si>
  <si>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</si>
  <si>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</si>
  <si>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</si>
  <si>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</si>
  <si>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</si>
  <si>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</si>
  <si>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</si>
  <si>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</si>
  <si>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</si>
  <si>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</si>
  <si>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</si>
  <si>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</si>
  <si>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</si>
  <si>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</si>
  <si>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</si>
  <si>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</si>
  <si>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</si>
  <si>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</si>
  <si>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</si>
  <si>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</si>
  <si>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</si>
  <si>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</si>
  <si>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</si>
  <si>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</si>
  <si>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</si>
  <si>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</si>
  <si>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</si>
  <si>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</si>
  <si>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</si>
  <si>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</si>
  <si>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</si>
  <si>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</si>
  <si>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</si>
  <si>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</si>
  <si>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</si>
  <si>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</si>
  <si>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</si>
  <si>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</si>
  <si>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</si>
  <si>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</si>
  <si>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</si>
  <si>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</si>
  <si>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</si>
  <si>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</si>
  <si>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</si>
  <si>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</si>
  <si>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</si>
  <si>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</si>
  <si>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</si>
  <si>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</si>
  <si>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</si>
  <si>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</si>
  <si>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</si>
  <si>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</si>
  <si>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</si>
  <si>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</si>
  <si>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</si>
  <si>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</si>
  <si>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</si>
  <si>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</si>
  <si>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</si>
  <si>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</si>
  <si>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</si>
  <si>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</si>
  <si>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</si>
  <si>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</si>
  <si>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</si>
  <si>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</si>
  <si>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</si>
  <si>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</si>
  <si>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</si>
  <si>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</si>
  <si>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</si>
  <si>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</si>
  <si>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</si>
  <si>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</si>
  <si>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</si>
  <si>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</si>
  <si>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</si>
  <si>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</si>
  <si>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</si>
  <si>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</si>
  <si>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</si>
  <si>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</si>
  <si>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</si>
  <si>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</si>
  <si>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</si>
  <si>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</si>
  <si>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</si>
  <si>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</si>
  <si>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</si>
  <si>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</si>
  <si>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</si>
  <si>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</si>
  <si>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</si>
  <si>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</si>
  <si>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</si>
  <si>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</si>
  <si>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</si>
  <si>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</si>
  <si>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</si>
  <si>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</si>
  <si>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</si>
  <si>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</si>
  <si>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</si>
  <si>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</si>
  <si>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</si>
  <si>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</si>
  <si>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</si>
  <si>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</si>
  <si>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</si>
  <si>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</si>
  <si>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</si>
  <si>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</si>
  <si>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</si>
  <si>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</si>
  <si>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</si>
  <si>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</si>
  <si>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</si>
  <si>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</si>
  <si>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</si>
  <si>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</si>
  <si>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</si>
  <si>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</si>
  <si>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</si>
  <si>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</si>
  <si>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</si>
  <si>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</si>
  <si>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</si>
  <si>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</si>
  <si>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</si>
  <si>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</si>
  <si>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</si>
  <si>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</si>
  <si>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</si>
  <si>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</si>
  <si>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</si>
  <si>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</si>
  <si>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</si>
  <si>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</si>
  <si>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</si>
  <si>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</si>
  <si>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</si>
  <si>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</si>
  <si>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</si>
  <si>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</si>
  <si>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</si>
  <si>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</si>
  <si>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</si>
  <si>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</si>
  <si>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</si>
  <si>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</si>
  <si>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</si>
  <si>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</si>
  <si>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</si>
  <si>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</si>
  <si>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</si>
  <si>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</si>
  <si>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</si>
  <si>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</si>
  <si>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</si>
  <si>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</si>
  <si>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</si>
  <si>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</si>
  <si>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</si>
  <si>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</si>
  <si>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</si>
  <si>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</si>
  <si>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</si>
  <si>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</si>
  <si>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</si>
  <si>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</si>
  <si>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</si>
  <si>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</si>
  <si>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</si>
  <si>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</si>
  <si>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</si>
  <si>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</si>
  <si>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</si>
  <si>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</si>
  <si>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</si>
  <si>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</si>
  <si>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</si>
  <si>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</si>
  <si>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</si>
  <si>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</si>
  <si>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</si>
  <si>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</si>
  <si>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</si>
  <si>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</si>
  <si>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</si>
  <si>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</si>
  <si>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</si>
  <si>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</si>
  <si>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</si>
  <si>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</si>
  <si>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</si>
  <si>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</si>
  <si>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</si>
  <si>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</si>
  <si>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</si>
  <si>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</si>
  <si>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</si>
  <si>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</si>
  <si>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</si>
  <si>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</si>
  <si>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</si>
  <si>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</si>
  <si>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</si>
  <si>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</si>
  <si>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</si>
  <si>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</si>
  <si>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</si>
  <si>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</si>
  <si>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</si>
  <si>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</si>
  <si>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</si>
  <si>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</si>
  <si>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</si>
  <si>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</si>
  <si>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</si>
  <si>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</si>
  <si>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</si>
  <si>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</si>
  <si>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</si>
  <si>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</si>
  <si>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</si>
  <si>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</si>
  <si>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</si>
  <si>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</si>
  <si>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</si>
  <si>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</si>
  <si>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</si>
  <si>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</si>
  <si>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</si>
  <si>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</si>
  <si>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</si>
  <si>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</si>
  <si>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</si>
  <si>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</si>
  <si>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</si>
  <si>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</si>
  <si>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</si>
  <si>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</si>
  <si>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</si>
  <si>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</si>
  <si>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</si>
  <si>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</si>
  <si>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</si>
  <si>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</si>
  <si>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</si>
  <si>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</si>
  <si>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</si>
  <si>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</si>
  <si>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</si>
  <si>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</si>
  <si>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</si>
  <si>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</si>
  <si>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</si>
  <si>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</si>
  <si>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</si>
  <si>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</si>
  <si>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</si>
  <si>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</si>
  <si>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</si>
  <si>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</si>
  <si>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</si>
  <si>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</si>
  <si>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</si>
  <si>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</si>
  <si>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</si>
  <si>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</si>
  <si>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</si>
  <si>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</si>
  <si>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</si>
  <si>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</si>
  <si>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</si>
  <si>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</si>
  <si>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</si>
  <si>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</si>
  <si>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</si>
  <si>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</si>
  <si>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</si>
  <si>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</si>
  <si>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</si>
  <si>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</si>
  <si>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</si>
  <si>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</si>
  <si>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</si>
  <si>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</si>
  <si>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</si>
  <si>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</si>
  <si>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</si>
  <si>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</si>
  <si>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</si>
  <si>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</si>
  <si>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</si>
  <si>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</si>
  <si>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</si>
  <si>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</si>
  <si>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</si>
  <si>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</si>
  <si>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</si>
  <si>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</si>
  <si>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</si>
  <si>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</si>
  <si>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</si>
  <si>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</si>
  <si>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</si>
  <si>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</si>
  <si>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</si>
  <si>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</si>
  <si>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</si>
  <si>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</si>
  <si>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</si>
  <si>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</si>
  <si>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</si>
  <si>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</si>
  <si>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</si>
  <si>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</si>
  <si>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</si>
  <si>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</si>
  <si>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</si>
  <si>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</si>
  <si>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</si>
  <si>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</si>
  <si>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</si>
  <si>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</si>
  <si>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</si>
  <si>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</si>
  <si>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</si>
  <si>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</si>
  <si>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</si>
  <si>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</si>
  <si>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</si>
  <si>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</si>
  <si>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</si>
  <si>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</si>
  <si>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</si>
  <si>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</si>
  <si>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</si>
  <si>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</si>
  <si>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</si>
  <si>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</si>
  <si>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</si>
  <si>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</si>
  <si>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</si>
  <si>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</si>
  <si>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</si>
  <si>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</si>
  <si>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</si>
  <si>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</si>
  <si>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</si>
  <si>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</si>
  <si>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</si>
  <si>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</si>
  <si>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</si>
  <si>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</si>
  <si>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</si>
  <si>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</si>
  <si>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</si>
  <si>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</si>
  <si>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</si>
  <si>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</si>
  <si>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</si>
  <si>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</si>
  <si>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</si>
  <si>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</si>
  <si>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</si>
  <si>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</si>
  <si>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</si>
  <si>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</si>
  <si>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</si>
  <si>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</si>
  <si>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</si>
  <si>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</si>
  <si>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</si>
  <si>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</si>
  <si>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</si>
  <si>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</si>
  <si>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</si>
  <si>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</si>
  <si>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</si>
  <si>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</si>
  <si>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</si>
  <si>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</si>
  <si>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</si>
  <si>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</si>
  <si>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</si>
  <si>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</si>
  <si>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</si>
  <si>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</si>
  <si>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</si>
  <si>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</si>
  <si>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</si>
  <si>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</si>
  <si>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</si>
  <si>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</si>
  <si>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</si>
  <si>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</si>
  <si>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</si>
  <si>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</si>
  <si>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</si>
  <si>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</si>
  <si>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</si>
  <si>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</si>
  <si>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</si>
  <si>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</si>
  <si>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</si>
  <si>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</si>
  <si>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</si>
  <si>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</si>
  <si>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</si>
  <si>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</si>
  <si>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</si>
  <si>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</si>
  <si>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</si>
  <si>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</si>
  <si>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</si>
  <si>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</si>
  <si>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</si>
  <si>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</si>
  <si>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</si>
  <si>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</si>
  <si>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</si>
  <si>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</si>
  <si>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</si>
  <si>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</si>
  <si>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</si>
  <si>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</si>
  <si>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</si>
  <si>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</si>
  <si>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</si>
  <si>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</si>
  <si>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</si>
  <si>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</si>
  <si>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</si>
  <si>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</si>
  <si>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</si>
  <si>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</si>
  <si>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</si>
  <si>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</si>
  <si>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</si>
  <si>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</si>
  <si>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</si>
  <si>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</si>
  <si>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</si>
  <si>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</si>
  <si>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</si>
  <si>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</si>
  <si>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</si>
  <si>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</si>
  <si>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</si>
  <si>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</si>
  <si>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</si>
  <si>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</si>
  <si>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</si>
  <si>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</si>
  <si>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</si>
  <si>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</si>
  <si>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</si>
  <si>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</si>
  <si>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</si>
  <si>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</si>
  <si>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</si>
  <si>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</si>
  <si>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</si>
  <si>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</si>
  <si>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</si>
  <si>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</si>
  <si>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</si>
  <si>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</si>
  <si>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</si>
  <si>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</si>
  <si>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</si>
  <si>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</si>
  <si>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</si>
  <si>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</si>
  <si>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</si>
  <si>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</si>
  <si>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</si>
  <si>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</si>
  <si>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</si>
  <si>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</si>
  <si>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</si>
  <si>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</si>
  <si>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</si>
  <si>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</si>
  <si>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</si>
  <si>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</si>
  <si>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</si>
  <si>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</si>
  <si>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</si>
  <si>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</si>
  <si>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</si>
  <si>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</si>
  <si>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</si>
  <si>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</si>
  <si>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</si>
  <si>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</si>
  <si>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</si>
  <si>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</si>
  <si>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</si>
  <si>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</si>
  <si>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</si>
  <si>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</si>
  <si>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</si>
  <si>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</si>
  <si>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</si>
  <si>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</si>
  <si>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</si>
  <si>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</si>
  <si>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</si>
  <si>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</si>
  <si>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</si>
  <si>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</si>
  <si>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</si>
  <si>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</si>
  <si>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</si>
  <si>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</si>
  <si>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</si>
  <si>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</si>
  <si>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</si>
  <si>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</si>
  <si>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</si>
  <si>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</si>
  <si>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</si>
  <si>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</si>
  <si>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</si>
  <si>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</si>
  <si>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</si>
  <si>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</si>
  <si>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</si>
  <si>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</si>
  <si>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</si>
  <si>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</si>
  <si>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</si>
  <si>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</si>
  <si>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</si>
  <si>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</si>
  <si>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</si>
  <si>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</si>
  <si>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</si>
  <si>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</si>
  <si>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</si>
  <si>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</si>
  <si>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</si>
  <si>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</si>
  <si>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</si>
  <si>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</si>
  <si>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</si>
  <si>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</si>
  <si>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</si>
  <si>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</si>
  <si>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</si>
  <si>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</si>
  <si>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</si>
  <si>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</si>
  <si>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</si>
  <si>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</si>
  <si>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</si>
  <si>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</si>
  <si>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</si>
  <si>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</si>
  <si>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</si>
  <si>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</si>
  <si>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</si>
  <si>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</si>
  <si>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</si>
  <si>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</si>
  <si>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</si>
  <si>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</si>
  <si>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</si>
  <si>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</si>
  <si>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</si>
  <si>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</si>
  <si>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</si>
  <si>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</si>
  <si>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</si>
  <si>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</si>
  <si>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</si>
  <si>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</si>
  <si>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</si>
  <si>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</si>
  <si>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</si>
  <si>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</si>
  <si>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</si>
  <si>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</si>
  <si>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</si>
  <si>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</si>
  <si>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</si>
  <si>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</si>
  <si>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</si>
  <si>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</si>
  <si>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</si>
  <si>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</si>
  <si>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</si>
  <si>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</si>
  <si>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</si>
  <si>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</si>
  <si>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</si>
  <si>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</si>
  <si>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</si>
  <si>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</si>
  <si>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</si>
  <si>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</si>
  <si>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</si>
  <si>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</si>
  <si>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</si>
  <si>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</si>
  <si>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</si>
  <si>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</si>
  <si>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</si>
  <si>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</si>
  <si>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</si>
  <si>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</si>
  <si>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</si>
  <si>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</si>
  <si>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</si>
  <si>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</si>
  <si>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</si>
  <si>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</si>
  <si>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</si>
  <si>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</si>
  <si>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</si>
  <si>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</si>
  <si>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</si>
  <si>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</si>
  <si>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</si>
  <si>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</si>
  <si>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</si>
  <si>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</si>
  <si>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</si>
  <si>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</si>
  <si>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</si>
  <si>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</si>
  <si>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</si>
  <si>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</si>
  <si>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</si>
  <si>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</si>
  <si>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</si>
  <si>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</si>
  <si>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</si>
  <si>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</si>
  <si>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</si>
  <si>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</si>
  <si>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</si>
  <si>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</si>
  <si>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</si>
  <si>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</si>
  <si>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</si>
  <si>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</si>
  <si>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</si>
  <si>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</si>
  <si>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</si>
  <si>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</si>
  <si>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</si>
  <si>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</si>
  <si>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</si>
  <si>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</si>
  <si>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</si>
  <si>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</si>
  <si>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</si>
  <si>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</si>
  <si>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</si>
  <si>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</si>
  <si>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</si>
  <si>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</si>
  <si>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</si>
  <si>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</si>
  <si>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</si>
  <si>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</si>
  <si>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</si>
  <si>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</si>
  <si>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</si>
  <si>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</si>
  <si>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</si>
  <si>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</si>
  <si>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</si>
  <si>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</si>
  <si>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</si>
  <si>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</si>
  <si>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</si>
  <si>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</si>
  <si>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</si>
  <si>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</si>
  <si>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</si>
  <si>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</si>
  <si>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</si>
  <si>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</si>
  <si>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</si>
  <si>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</si>
  <si>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</si>
  <si>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</si>
  <si>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</si>
  <si>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</si>
  <si>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</si>
  <si>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</si>
  <si>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</si>
  <si>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</si>
  <si>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</si>
  <si>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</si>
  <si>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</si>
  <si>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</si>
  <si>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</si>
  <si>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</si>
  <si>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</si>
  <si>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</si>
  <si>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</si>
  <si>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</si>
  <si>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</si>
  <si>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</si>
  <si>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</si>
  <si>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</si>
  <si>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</si>
  <si>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</si>
  <si>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</si>
  <si>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</si>
  <si>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</si>
  <si>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</si>
  <si>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</si>
  <si>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</si>
  <si>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</si>
  <si>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</si>
  <si>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</si>
  <si>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</si>
  <si>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</si>
  <si>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</si>
  <si>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</si>
  <si>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</si>
  <si>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</si>
  <si>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</si>
  <si>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</si>
  <si>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</si>
  <si>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</si>
  <si>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</si>
  <si>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</si>
  <si>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</si>
  <si>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</si>
  <si>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</si>
  <si>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</si>
  <si>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</si>
  <si>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</si>
  <si>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</si>
  <si>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</si>
  <si>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</si>
  <si>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</si>
  <si>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</si>
  <si>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</si>
  <si>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</si>
  <si>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</si>
  <si>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</si>
  <si>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</si>
  <si>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</si>
  <si>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</si>
  <si>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</si>
  <si>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</si>
  <si>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</si>
  <si>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</si>
  <si>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</si>
  <si>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</si>
  <si>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</si>
  <si>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</si>
  <si>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</si>
  <si>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</si>
  <si>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</si>
  <si>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</si>
  <si>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</si>
  <si>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</si>
  <si>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</si>
  <si>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</si>
  <si>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</si>
  <si>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</si>
  <si>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</si>
  <si>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</si>
  <si>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</si>
  <si>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</si>
  <si>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</si>
  <si>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</si>
  <si>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</si>
  <si>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</si>
  <si>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</si>
  <si>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</si>
  <si>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</si>
  <si>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</si>
  <si>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</si>
  <si>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</si>
  <si>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</si>
  <si>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</si>
  <si>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</si>
  <si>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</si>
  <si>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</si>
  <si>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</si>
  <si>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</si>
  <si>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</si>
  <si>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</si>
  <si>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</si>
  <si>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</si>
  <si>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</si>
  <si>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</si>
  <si>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</si>
  <si>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</si>
  <si>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</si>
  <si>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</si>
  <si>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</si>
  <si>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</si>
  <si>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</si>
  <si>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</si>
  <si>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</si>
  <si>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</si>
  <si>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</si>
  <si>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</si>
  <si>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</si>
  <si>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</si>
  <si>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</si>
  <si>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</si>
  <si>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</si>
  <si>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</si>
  <si>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</si>
  <si>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</si>
  <si>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</si>
  <si>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</si>
  <si>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</si>
  <si>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</si>
  <si>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</si>
  <si>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</si>
  <si>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</si>
  <si>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</si>
  <si>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</si>
  <si>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</si>
  <si>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</si>
  <si>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</si>
  <si>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</si>
  <si>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</si>
  <si>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</si>
  <si>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</si>
  <si>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</si>
  <si>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</si>
  <si>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</si>
  <si>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</si>
  <si>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</si>
  <si>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</si>
  <si>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</si>
  <si>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</si>
  <si>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</si>
  <si>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</si>
  <si>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</si>
  <si>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</si>
  <si>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</si>
  <si>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</si>
  <si>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</si>
  <si>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</si>
  <si>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</si>
  <si>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</si>
  <si>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</si>
  <si>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</si>
  <si>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</si>
  <si>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</si>
  <si>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</si>
  <si>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</si>
  <si>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</si>
  <si>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</si>
  <si>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</si>
  <si>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</si>
  <si>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</si>
  <si>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</si>
  <si>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</si>
  <si>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</si>
  <si>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</si>
  <si>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</si>
  <si>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</si>
  <si>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</si>
  <si>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</si>
  <si>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</si>
  <si>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</si>
  <si>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</si>
  <si>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</si>
  <si>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</si>
  <si>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</si>
  <si>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</si>
  <si>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</si>
  <si>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</si>
  <si>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</si>
  <si>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</si>
  <si>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</si>
  <si>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</si>
  <si>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</si>
  <si>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</si>
  <si>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</si>
  <si>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</si>
  <si>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</si>
  <si>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</si>
  <si>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</si>
  <si>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</si>
  <si>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</si>
  <si>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</si>
  <si>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</si>
  <si>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</si>
  <si>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</si>
  <si>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</si>
  <si>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</si>
  <si>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</si>
  <si>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</si>
  <si>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</si>
  <si>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</si>
  <si>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</si>
  <si>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</si>
  <si>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</si>
  <si>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</si>
  <si>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</si>
  <si>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</si>
  <si>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</si>
  <si>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</si>
  <si>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</si>
  <si>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</si>
  <si>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</si>
  <si>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</si>
  <si>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</si>
  <si>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</si>
  <si>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</si>
  <si>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</si>
  <si>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</si>
  <si>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</si>
  <si>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</si>
  <si>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</si>
  <si>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</si>
  <si>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</si>
  <si>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</si>
  <si>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</si>
  <si>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</si>
  <si>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</si>
  <si>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</si>
  <si>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</si>
  <si>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</si>
  <si>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</si>
  <si>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</si>
  <si>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</si>
  <si>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</si>
  <si>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</si>
  <si>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</si>
  <si>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</si>
  <si>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</si>
  <si>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</si>
  <si>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</si>
  <si>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</si>
  <si>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</si>
  <si>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</si>
  <si>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</si>
  <si>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</si>
  <si>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</si>
  <si>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</si>
  <si>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</si>
  <si>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</si>
  <si>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</si>
  <si>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</si>
  <si>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</si>
  <si>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</si>
  <si>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</si>
  <si>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</si>
  <si>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</si>
  <si>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</si>
  <si>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</si>
  <si>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</si>
  <si>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</si>
  <si>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</si>
  <si>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</si>
  <si>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</si>
  <si>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</si>
  <si>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</si>
  <si>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</si>
  <si>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</si>
  <si>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</si>
  <si>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</si>
  <si>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</si>
  <si>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</si>
  <si>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</si>
  <si>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</si>
  <si>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</si>
  <si>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</si>
  <si>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</si>
  <si>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</si>
  <si>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</si>
  <si>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</si>
  <si>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</si>
  <si>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</si>
  <si>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</si>
  <si>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</si>
  <si>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</si>
  <si>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</si>
  <si>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</si>
  <si>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</si>
  <si>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</si>
  <si>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</si>
  <si>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</si>
  <si>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</si>
  <si>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</si>
  <si>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</si>
  <si>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</si>
  <si>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</si>
  <si>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</si>
  <si>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</si>
  <si>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</si>
  <si>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</si>
  <si>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</si>
  <si>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</si>
  <si>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</si>
  <si>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</si>
  <si>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</si>
  <si>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</si>
  <si>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</si>
  <si>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</si>
  <si>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</si>
  <si>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</si>
  <si>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</si>
  <si>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</si>
  <si>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</si>
  <si>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</si>
  <si>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</si>
  <si>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</si>
  <si>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</si>
  <si>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</si>
  <si>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</si>
  <si>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</si>
  <si>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</si>
  <si>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</si>
  <si>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</si>
  <si>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</si>
  <si>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</si>
  <si>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</si>
  <si>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</si>
  <si>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</si>
  <si>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</si>
  <si>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</si>
  <si>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</si>
  <si>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</si>
  <si>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</si>
  <si>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</si>
  <si>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</si>
  <si>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</si>
  <si>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</si>
  <si>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</si>
  <si>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</si>
  <si>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</si>
  <si>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</si>
  <si>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</si>
  <si>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</si>
  <si>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</si>
  <si>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</si>
  <si>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</si>
  <si>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</si>
  <si>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</si>
  <si>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</si>
  <si>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</si>
  <si>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</si>
  <si>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</si>
  <si>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</si>
  <si>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</si>
  <si>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</si>
  <si>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</si>
  <si>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</si>
  <si>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</si>
  <si>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</si>
  <si>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</si>
  <si>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</si>
  <si>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</si>
  <si>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</si>
  <si>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</si>
  <si>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</si>
  <si>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</si>
  <si>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</si>
  <si>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</si>
  <si>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</si>
  <si>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</si>
  <si>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</si>
  <si>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</si>
  <si>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</si>
  <si>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</si>
  <si>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</si>
  <si>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</si>
  <si>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</si>
  <si>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</si>
  <si>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</si>
  <si>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</si>
  <si>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</si>
  <si>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</si>
  <si>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</si>
  <si>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</si>
  <si>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</si>
  <si>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</si>
  <si>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</si>
  <si>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</si>
  <si>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</si>
  <si>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</si>
  <si>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</si>
  <si>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</si>
  <si>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</si>
  <si>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</si>
  <si>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</si>
  <si>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</si>
  <si>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</si>
  <si>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</si>
  <si>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</si>
  <si>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</si>
  <si>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</si>
  <si>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</si>
  <si>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</si>
  <si>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</si>
  <si>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</si>
  <si>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</si>
  <si>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</si>
  <si>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</si>
  <si>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</si>
  <si>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</si>
  <si>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</si>
  <si>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OSNOVNA ŠKOLA VRBANI</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</si>
</sst>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12031563</v>
      </c>
      <c r="D2" s="6">
        <f>'PR-RAS'!E6</f>
        <v>12842527.99</v>
      </c>
      <c r="E2" s="6">
        <v>0</v>
      </c>
      <c r="F2" s="6">
        <v>0</v>
      </c>
      <c r="G2" s="7">
        <f t="shared" ref="G2:G264" si="0">(B2/1000)*(C2*1+D2*2)</f>
        <v>37716.618980000007</v>
      </c>
      <c r="H2" s="7">
        <f t="shared" ref="H2:H264" si="1">ABS(C2-ROUND(C2,0))+ABS(D2-ROUND(D2,0))</f>
        <v>9.9999997764825821E-3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9200324</v>
      </c>
      <c r="D46" s="1">
        <f>'PR-RAS'!E50</f>
        <v>9433714.1600000001</v>
      </c>
      <c r="E46" s="1">
        <v>0</v>
      </c>
      <c r="F46" s="1">
        <v>0</v>
      </c>
      <c r="G46" s="2">
        <f t="shared" si="0"/>
        <v>1263048.8544000001</v>
      </c>
      <c r="H46" s="2">
        <f t="shared" si="1"/>
        <v>0.16000000014901161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96135</v>
      </c>
      <c r="D58" s="1">
        <f>'PR-RAS'!E62</f>
        <v>0</v>
      </c>
      <c r="E58" s="1">
        <v>0</v>
      </c>
      <c r="F58" s="1">
        <v>0</v>
      </c>
      <c r="G58" s="2">
        <f t="shared" si="0"/>
        <v>5479.6950000000006</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96135</v>
      </c>
      <c r="D59" s="1">
        <f>'PR-RAS'!E63</f>
        <v>0</v>
      </c>
      <c r="E59" s="1">
        <v>0</v>
      </c>
      <c r="F59" s="1">
        <v>0</v>
      </c>
      <c r="G59" s="2">
        <f t="shared" si="0"/>
        <v>5575.83</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9005415</v>
      </c>
      <c r="D64" s="1">
        <f>'PR-RAS'!E68</f>
        <v>9276252.4399999995</v>
      </c>
      <c r="E64" s="1">
        <v>0</v>
      </c>
      <c r="F64" s="1">
        <v>0</v>
      </c>
      <c r="G64" s="2">
        <f t="shared" si="0"/>
        <v>1736148.9524399999</v>
      </c>
      <c r="H64" s="2">
        <f t="shared" si="1"/>
        <v>0.43999999947845936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9005415</v>
      </c>
      <c r="D65" s="1">
        <f>'PR-RAS'!E69</f>
        <v>9276252.4399999995</v>
      </c>
      <c r="E65" s="1">
        <v>0</v>
      </c>
      <c r="F65" s="1">
        <v>0</v>
      </c>
      <c r="G65" s="2">
        <f t="shared" si="0"/>
        <v>1763706.8723200001</v>
      </c>
      <c r="H65" s="2">
        <f t="shared" si="1"/>
        <v>0.43999999947845936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32897.480000000003</v>
      </c>
      <c r="E70" s="1">
        <v>0</v>
      </c>
      <c r="F70" s="1">
        <v>0</v>
      </c>
      <c r="G70" s="2">
        <f t="shared" si="0"/>
        <v>4539.8522400000011</v>
      </c>
      <c r="H70" s="2">
        <f t="shared" si="1"/>
        <v>0.48000000000320142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32897.480000000003</v>
      </c>
      <c r="E71" s="1">
        <v>0</v>
      </c>
      <c r="F71" s="1">
        <v>0</v>
      </c>
      <c r="G71" s="2">
        <f t="shared" si="0"/>
        <v>4605.6472000000012</v>
      </c>
      <c r="H71" s="2">
        <f t="shared" si="1"/>
        <v>0.48000000000320142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98774</v>
      </c>
      <c r="D73" s="1">
        <f>'PR-RAS'!E77</f>
        <v>124564.24</v>
      </c>
      <c r="E73" s="1">
        <v>0</v>
      </c>
      <c r="F73" s="1">
        <v>0</v>
      </c>
      <c r="G73" s="2">
        <f t="shared" si="0"/>
        <v>25048.978559999996</v>
      </c>
      <c r="H73" s="2">
        <f t="shared" si="1"/>
        <v>0.24000000000523869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1998</v>
      </c>
      <c r="E74" s="1">
        <v>0</v>
      </c>
      <c r="F74" s="1">
        <v>0</v>
      </c>
      <c r="G74" s="2">
        <f t="shared" si="0"/>
        <v>291.70799999999997</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98774</v>
      </c>
      <c r="D76" s="1">
        <f>'PR-RAS'!E80</f>
        <v>122566.24</v>
      </c>
      <c r="E76" s="1">
        <v>0</v>
      </c>
      <c r="F76" s="1">
        <v>0</v>
      </c>
      <c r="G76" s="2">
        <f t="shared" si="0"/>
        <v>25792.985999999997</v>
      </c>
      <c r="H76" s="2">
        <f t="shared" si="1"/>
        <v>0.24000000000523869</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v>
      </c>
      <c r="D78" s="1">
        <f>'PR-RAS'!E82</f>
        <v>0.32</v>
      </c>
      <c r="E78" s="1">
        <v>0</v>
      </c>
      <c r="F78" s="1">
        <v>0</v>
      </c>
      <c r="G78" s="2">
        <f t="shared" si="0"/>
        <v>0.12628</v>
      </c>
      <c r="H78" s="2">
        <f t="shared" si="1"/>
        <v>0.32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v>
      </c>
      <c r="D79" s="1">
        <f>'PR-RAS'!E83</f>
        <v>0.32</v>
      </c>
      <c r="E79" s="1">
        <v>0</v>
      </c>
      <c r="F79" s="1">
        <v>0</v>
      </c>
      <c r="G79" s="2">
        <f t="shared" si="0"/>
        <v>0.12792000000000001</v>
      </c>
      <c r="H79" s="2">
        <f t="shared" si="1"/>
        <v>0.32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v>
      </c>
      <c r="D81" s="1">
        <f>'PR-RAS'!E85</f>
        <v>0.32</v>
      </c>
      <c r="E81" s="1">
        <v>0</v>
      </c>
      <c r="F81" s="1">
        <v>0</v>
      </c>
      <c r="G81" s="2">
        <f t="shared" si="0"/>
        <v>0.13120000000000001</v>
      </c>
      <c r="H81" s="2">
        <f t="shared" si="1"/>
        <v>0.32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840637</v>
      </c>
      <c r="D102" s="1">
        <f>'PR-RAS'!E106</f>
        <v>932927.27</v>
      </c>
      <c r="E102" s="1">
        <v>0</v>
      </c>
      <c r="F102" s="1">
        <v>0</v>
      </c>
      <c r="G102" s="2">
        <f t="shared" si="0"/>
        <v>273355.64554</v>
      </c>
      <c r="H102" s="2">
        <f t="shared" si="1"/>
        <v>0.27000000001862645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840637</v>
      </c>
      <c r="D108" s="1">
        <f>'PR-RAS'!E112</f>
        <v>932927.27</v>
      </c>
      <c r="E108" s="1">
        <v>0</v>
      </c>
      <c r="F108" s="1">
        <v>0</v>
      </c>
      <c r="G108" s="2">
        <f t="shared" si="0"/>
        <v>289594.59477999998</v>
      </c>
      <c r="H108" s="2">
        <f t="shared" si="1"/>
        <v>0.27000000001862645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840637</v>
      </c>
      <c r="D113" s="1">
        <f>'PR-RAS'!E117</f>
        <v>932927.27</v>
      </c>
      <c r="E113" s="1">
        <v>0</v>
      </c>
      <c r="F113" s="1">
        <v>0</v>
      </c>
      <c r="G113" s="2">
        <f t="shared" si="0"/>
        <v>303127.05248000001</v>
      </c>
      <c r="H113" s="2">
        <f t="shared" si="1"/>
        <v>0.27000000001862645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85225</v>
      </c>
      <c r="D120" s="1">
        <f>'PR-RAS'!E124</f>
        <v>189659.66</v>
      </c>
      <c r="E120" s="1">
        <v>0</v>
      </c>
      <c r="F120" s="1">
        <v>0</v>
      </c>
      <c r="G120" s="2">
        <f t="shared" si="0"/>
        <v>55280.774079999996</v>
      </c>
      <c r="H120" s="2">
        <f t="shared" si="1"/>
        <v>0.33999999999650754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85225</v>
      </c>
      <c r="D121" s="1">
        <f>'PR-RAS'!E125</f>
        <v>188519.66</v>
      </c>
      <c r="E121" s="1">
        <v>0</v>
      </c>
      <c r="F121" s="1">
        <v>0</v>
      </c>
      <c r="G121" s="2">
        <f t="shared" si="0"/>
        <v>55471.718399999998</v>
      </c>
      <c r="H121" s="2">
        <f t="shared" si="1"/>
        <v>0.33999999999650754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85225</v>
      </c>
      <c r="D123" s="1">
        <f>'PR-RAS'!E127</f>
        <v>188519.66</v>
      </c>
      <c r="E123" s="1">
        <v>0</v>
      </c>
      <c r="F123" s="1">
        <v>0</v>
      </c>
      <c r="G123" s="2">
        <f t="shared" si="0"/>
        <v>56396.247040000002</v>
      </c>
      <c r="H123" s="2">
        <f t="shared" si="1"/>
        <v>0.33999999999650754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1140</v>
      </c>
      <c r="E124" s="1">
        <v>0</v>
      </c>
      <c r="F124" s="1">
        <v>0</v>
      </c>
      <c r="G124" s="2">
        <f t="shared" si="0"/>
        <v>280.44</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1140</v>
      </c>
      <c r="E125" s="1">
        <v>0</v>
      </c>
      <c r="F125" s="1">
        <v>0</v>
      </c>
      <c r="G125" s="2">
        <f t="shared" si="0"/>
        <v>282.71999999999997</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1905376</v>
      </c>
      <c r="D129" s="1">
        <f>'PR-RAS'!E133</f>
        <v>2286226.58</v>
      </c>
      <c r="E129" s="1">
        <v>0</v>
      </c>
      <c r="F129" s="1">
        <v>0</v>
      </c>
      <c r="G129" s="2">
        <f t="shared" si="0"/>
        <v>829162.13248000003</v>
      </c>
      <c r="H129" s="2">
        <f t="shared" si="1"/>
        <v>0.41999999992549419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1905376</v>
      </c>
      <c r="D130" s="1">
        <f>'PR-RAS'!E134</f>
        <v>2286226.58</v>
      </c>
      <c r="E130" s="1">
        <v>0</v>
      </c>
      <c r="F130" s="1">
        <v>0</v>
      </c>
      <c r="G130" s="2">
        <f t="shared" si="0"/>
        <v>835639.96163999999</v>
      </c>
      <c r="H130" s="2">
        <f t="shared" si="1"/>
        <v>0.41999999992549419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1905376</v>
      </c>
      <c r="D131" s="1">
        <f>'PR-RAS'!E135</f>
        <v>2278805.31</v>
      </c>
      <c r="E131" s="1">
        <v>0</v>
      </c>
      <c r="F131" s="1">
        <v>0</v>
      </c>
      <c r="G131" s="2">
        <f t="shared" si="0"/>
        <v>840188.26060000004</v>
      </c>
      <c r="H131" s="2">
        <f t="shared" si="1"/>
        <v>0.31000000005587935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7421.27</v>
      </c>
      <c r="E132" s="1">
        <v>0</v>
      </c>
      <c r="F132" s="1">
        <v>0</v>
      </c>
      <c r="G132" s="2">
        <f t="shared" si="0"/>
        <v>1944.3727400000002</v>
      </c>
      <c r="H132" s="2">
        <f t="shared" si="1"/>
        <v>0.27000000000043656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11995294</v>
      </c>
      <c r="D147" s="1">
        <f>'PR-RAS'!E151</f>
        <v>12626188.429999998</v>
      </c>
      <c r="E147" s="1">
        <v>0</v>
      </c>
      <c r="F147" s="1">
        <v>0</v>
      </c>
      <c r="G147" s="2">
        <f t="shared" si="0"/>
        <v>5438159.9455599999</v>
      </c>
      <c r="H147" s="2">
        <f t="shared" si="1"/>
        <v>0.42999999783933163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9479951</v>
      </c>
      <c r="D148" s="1">
        <f>'PR-RAS'!E152</f>
        <v>9873814.4899999984</v>
      </c>
      <c r="E148" s="1">
        <v>0</v>
      </c>
      <c r="F148" s="1">
        <v>0</v>
      </c>
      <c r="G148" s="2">
        <f t="shared" si="0"/>
        <v>4296454.2570599997</v>
      </c>
      <c r="H148" s="2">
        <f t="shared" si="1"/>
        <v>0.48999999836087227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7852450</v>
      </c>
      <c r="D149" s="1">
        <f>'PR-RAS'!E153</f>
        <v>8129661.71</v>
      </c>
      <c r="E149" s="1">
        <v>0</v>
      </c>
      <c r="F149" s="1">
        <v>0</v>
      </c>
      <c r="G149" s="2">
        <f t="shared" si="0"/>
        <v>3568542.4661600003</v>
      </c>
      <c r="H149" s="2">
        <f t="shared" si="1"/>
        <v>0.2900000000372529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7852450</v>
      </c>
      <c r="D150" s="1">
        <f>'PR-RAS'!E154</f>
        <v>8129661.71</v>
      </c>
      <c r="E150" s="1">
        <v>0</v>
      </c>
      <c r="F150" s="1">
        <v>0</v>
      </c>
      <c r="G150" s="2">
        <f t="shared" si="0"/>
        <v>3592654.2395800003</v>
      </c>
      <c r="H150" s="2">
        <f t="shared" si="1"/>
        <v>0.2900000000372529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363668</v>
      </c>
      <c r="D154" s="1">
        <f>'PR-RAS'!E158</f>
        <v>413524.32</v>
      </c>
      <c r="E154" s="1">
        <v>0</v>
      </c>
      <c r="F154" s="1">
        <v>0</v>
      </c>
      <c r="G154" s="2">
        <f t="shared" si="0"/>
        <v>182179.64592000001</v>
      </c>
      <c r="H154" s="2">
        <f t="shared" si="1"/>
        <v>0.32000000000698492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1263833</v>
      </c>
      <c r="D155" s="1">
        <f>'PR-RAS'!E159</f>
        <v>1330628.46</v>
      </c>
      <c r="E155" s="1">
        <v>0</v>
      </c>
      <c r="F155" s="1">
        <v>0</v>
      </c>
      <c r="G155" s="2">
        <f t="shared" si="0"/>
        <v>604463.84768000001</v>
      </c>
      <c r="H155" s="2">
        <f t="shared" si="1"/>
        <v>0.4599999999627471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1263833</v>
      </c>
      <c r="D157" s="1">
        <f>'PR-RAS'!E161</f>
        <v>1329897.55</v>
      </c>
      <c r="E157" s="1">
        <v>0</v>
      </c>
      <c r="F157" s="1">
        <v>0</v>
      </c>
      <c r="G157" s="2">
        <f t="shared" si="0"/>
        <v>612085.98360000004</v>
      </c>
      <c r="H157" s="2">
        <f t="shared" si="1"/>
        <v>0.44999999995343387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730.91</v>
      </c>
      <c r="E158" s="1">
        <v>0</v>
      </c>
      <c r="F158" s="1">
        <v>0</v>
      </c>
      <c r="G158" s="2">
        <f t="shared" si="0"/>
        <v>229.50574</v>
      </c>
      <c r="H158" s="2">
        <f t="shared" si="1"/>
        <v>9.0000000000031832E-2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2507094</v>
      </c>
      <c r="D159" s="1">
        <f>'PR-RAS'!E163</f>
        <v>2505425.2400000002</v>
      </c>
      <c r="E159" s="1">
        <v>0</v>
      </c>
      <c r="F159" s="1">
        <v>0</v>
      </c>
      <c r="G159" s="2">
        <f t="shared" si="0"/>
        <v>1187835.2278400001</v>
      </c>
      <c r="H159" s="2">
        <f t="shared" si="1"/>
        <v>0.24000000022351742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384908</v>
      </c>
      <c r="D160" s="1">
        <f>'PR-RAS'!E164</f>
        <v>489964.59</v>
      </c>
      <c r="E160" s="1">
        <v>0</v>
      </c>
      <c r="F160" s="1">
        <v>0</v>
      </c>
      <c r="G160" s="2">
        <f t="shared" si="0"/>
        <v>217009.11162000004</v>
      </c>
      <c r="H160" s="2">
        <f t="shared" si="1"/>
        <v>0.40999999997438863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21686</v>
      </c>
      <c r="D161" s="1">
        <f>'PR-RAS'!E165</f>
        <v>109479.75</v>
      </c>
      <c r="E161" s="1">
        <v>0</v>
      </c>
      <c r="F161" s="1">
        <v>0</v>
      </c>
      <c r="G161" s="2">
        <f t="shared" si="0"/>
        <v>38503.279999999999</v>
      </c>
      <c r="H161" s="2">
        <f t="shared" si="1"/>
        <v>0.25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358186</v>
      </c>
      <c r="D162" s="1">
        <f>'PR-RAS'!E166</f>
        <v>375407.34</v>
      </c>
      <c r="E162" s="1">
        <v>0</v>
      </c>
      <c r="F162" s="1">
        <v>0</v>
      </c>
      <c r="G162" s="2">
        <f t="shared" si="0"/>
        <v>178549.10948000004</v>
      </c>
      <c r="H162" s="2">
        <f t="shared" si="1"/>
        <v>0.34000000002561137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5036</v>
      </c>
      <c r="D163" s="1">
        <f>'PR-RAS'!E167</f>
        <v>5077.5</v>
      </c>
      <c r="E163" s="1">
        <v>0</v>
      </c>
      <c r="F163" s="1">
        <v>0</v>
      </c>
      <c r="G163" s="2">
        <f t="shared" si="0"/>
        <v>2460.942</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1604574</v>
      </c>
      <c r="D165" s="1">
        <f>'PR-RAS'!E169</f>
        <v>1344020.85</v>
      </c>
      <c r="E165" s="1">
        <v>0</v>
      </c>
      <c r="F165" s="1">
        <v>0</v>
      </c>
      <c r="G165" s="2">
        <f t="shared" si="0"/>
        <v>703988.97480000008</v>
      </c>
      <c r="H165" s="2">
        <f t="shared" si="1"/>
        <v>0.14999999990686774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425939</v>
      </c>
      <c r="D166" s="1">
        <f>'PR-RAS'!E170</f>
        <v>119715.66</v>
      </c>
      <c r="E166" s="1">
        <v>0</v>
      </c>
      <c r="F166" s="1">
        <v>0</v>
      </c>
      <c r="G166" s="2">
        <f t="shared" si="0"/>
        <v>109786.10280000002</v>
      </c>
      <c r="H166" s="2">
        <f t="shared" si="1"/>
        <v>0.33999999999650754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568293</v>
      </c>
      <c r="D167" s="1">
        <f>'PR-RAS'!E171</f>
        <v>634667.97</v>
      </c>
      <c r="E167" s="1">
        <v>0</v>
      </c>
      <c r="F167" s="1">
        <v>0</v>
      </c>
      <c r="G167" s="2">
        <f t="shared" si="0"/>
        <v>305046.40403999999</v>
      </c>
      <c r="H167" s="2">
        <f t="shared" si="1"/>
        <v>3.0000000027939677E-2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567295</v>
      </c>
      <c r="D168" s="1">
        <f>'PR-RAS'!E172</f>
        <v>528806.11</v>
      </c>
      <c r="E168" s="1">
        <v>0</v>
      </c>
      <c r="F168" s="1">
        <v>0</v>
      </c>
      <c r="G168" s="2">
        <f t="shared" si="0"/>
        <v>271359.50573999999</v>
      </c>
      <c r="H168" s="2">
        <f t="shared" si="1"/>
        <v>0.10999999998603016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40825</v>
      </c>
      <c r="D169" s="1">
        <f>'PR-RAS'!E173</f>
        <v>54153.86</v>
      </c>
      <c r="E169" s="1">
        <v>0</v>
      </c>
      <c r="F169" s="1">
        <v>0</v>
      </c>
      <c r="G169" s="2">
        <f t="shared" si="0"/>
        <v>25054.296960000003</v>
      </c>
      <c r="H169" s="2">
        <f t="shared" si="1"/>
        <v>0.13999999999941792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3569</v>
      </c>
      <c r="E170" s="1">
        <v>0</v>
      </c>
      <c r="F170" s="1">
        <v>0</v>
      </c>
      <c r="G170" s="2">
        <f t="shared" si="0"/>
        <v>1206.3220000000001</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2222</v>
      </c>
      <c r="D172" s="1">
        <f>'PR-RAS'!E176</f>
        <v>3108.25</v>
      </c>
      <c r="E172" s="1">
        <v>0</v>
      </c>
      <c r="F172" s="1">
        <v>0</v>
      </c>
      <c r="G172" s="2">
        <f t="shared" si="0"/>
        <v>1442.9835</v>
      </c>
      <c r="H172" s="2">
        <f t="shared" si="1"/>
        <v>0.25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416957</v>
      </c>
      <c r="D173" s="1">
        <f>'PR-RAS'!E177</f>
        <v>470585.7</v>
      </c>
      <c r="E173" s="1">
        <v>0</v>
      </c>
      <c r="F173" s="1">
        <v>0</v>
      </c>
      <c r="G173" s="2">
        <f t="shared" si="0"/>
        <v>233598.08479999995</v>
      </c>
      <c r="H173" s="2">
        <f t="shared" si="1"/>
        <v>0.29999999998835847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55654</v>
      </c>
      <c r="D174" s="1">
        <f>'PR-RAS'!E178</f>
        <v>88300.07</v>
      </c>
      <c r="E174" s="1">
        <v>0</v>
      </c>
      <c r="F174" s="1">
        <v>0</v>
      </c>
      <c r="G174" s="2">
        <f t="shared" si="0"/>
        <v>40179.966220000002</v>
      </c>
      <c r="H174" s="2">
        <f t="shared" si="1"/>
        <v>7.0000000006984919E-2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67269</v>
      </c>
      <c r="D175" s="1">
        <f>'PR-RAS'!E179</f>
        <v>38719.47</v>
      </c>
      <c r="E175" s="1">
        <v>0</v>
      </c>
      <c r="F175" s="1">
        <v>0</v>
      </c>
      <c r="G175" s="2">
        <f t="shared" si="0"/>
        <v>25179.181559999997</v>
      </c>
      <c r="H175" s="2">
        <f t="shared" si="1"/>
        <v>0.47000000000116415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4761</v>
      </c>
      <c r="D176" s="1">
        <f>'PR-RAS'!E180</f>
        <v>0</v>
      </c>
      <c r="E176" s="1">
        <v>0</v>
      </c>
      <c r="F176" s="1">
        <v>0</v>
      </c>
      <c r="G176" s="2">
        <f t="shared" si="0"/>
        <v>833.17499999999995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146006</v>
      </c>
      <c r="D177" s="1">
        <f>'PR-RAS'!E181</f>
        <v>156232.99</v>
      </c>
      <c r="E177" s="1">
        <v>0</v>
      </c>
      <c r="F177" s="1">
        <v>0</v>
      </c>
      <c r="G177" s="2">
        <f t="shared" si="0"/>
        <v>80691.068479999987</v>
      </c>
      <c r="H177" s="2">
        <f t="shared" si="1"/>
        <v>1.0000000009313226E-2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18622</v>
      </c>
      <c r="D179" s="1">
        <f>'PR-RAS'!E183</f>
        <v>10422.5</v>
      </c>
      <c r="E179" s="1">
        <v>0</v>
      </c>
      <c r="F179" s="1">
        <v>0</v>
      </c>
      <c r="G179" s="2">
        <f t="shared" si="0"/>
        <v>7025.1259999999993</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40956</v>
      </c>
      <c r="D180" s="1">
        <f>'PR-RAS'!E184</f>
        <v>87896.29</v>
      </c>
      <c r="E180" s="1">
        <v>0</v>
      </c>
      <c r="F180" s="1">
        <v>0</v>
      </c>
      <c r="G180" s="2">
        <f t="shared" si="0"/>
        <v>38797.995819999996</v>
      </c>
      <c r="H180" s="2">
        <f t="shared" si="1"/>
        <v>0.28999999999359716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83689</v>
      </c>
      <c r="D181" s="1">
        <f>'PR-RAS'!E185</f>
        <v>79114.38</v>
      </c>
      <c r="E181" s="1">
        <v>0</v>
      </c>
      <c r="F181" s="1">
        <v>0</v>
      </c>
      <c r="G181" s="2">
        <f t="shared" si="0"/>
        <v>43545.196799999998</v>
      </c>
      <c r="H181" s="2">
        <f t="shared" si="1"/>
        <v>0.38000000000465661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9900</v>
      </c>
      <c r="E182" s="1">
        <v>0</v>
      </c>
      <c r="F182" s="1">
        <v>0</v>
      </c>
      <c r="G182" s="2">
        <f t="shared" si="0"/>
        <v>3583.7999999999997</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100655</v>
      </c>
      <c r="D184" s="1">
        <f>'PR-RAS'!E188</f>
        <v>200854.09999999998</v>
      </c>
      <c r="E184" s="1">
        <v>0</v>
      </c>
      <c r="F184" s="1">
        <v>0</v>
      </c>
      <c r="G184" s="2">
        <f t="shared" si="0"/>
        <v>91932.465599999996</v>
      </c>
      <c r="H184" s="2">
        <f t="shared" si="1"/>
        <v>9.9999999976716936E-2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16603</v>
      </c>
      <c r="D185" s="1">
        <f>'PR-RAS'!E189</f>
        <v>35543.46</v>
      </c>
      <c r="E185" s="1">
        <v>0</v>
      </c>
      <c r="F185" s="1">
        <v>0</v>
      </c>
      <c r="G185" s="2">
        <f t="shared" si="0"/>
        <v>16134.94528</v>
      </c>
      <c r="H185" s="2">
        <f t="shared" si="1"/>
        <v>0.45999999999912689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16144</v>
      </c>
      <c r="D187" s="1">
        <f>'PR-RAS'!E191</f>
        <v>10422.049999999999</v>
      </c>
      <c r="E187" s="1">
        <v>0</v>
      </c>
      <c r="F187" s="1">
        <v>0</v>
      </c>
      <c r="G187" s="2">
        <f t="shared" si="0"/>
        <v>6879.7865999999995</v>
      </c>
      <c r="H187" s="2">
        <f t="shared" si="1"/>
        <v>4.9999999999272404E-2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1100</v>
      </c>
      <c r="D188" s="1">
        <f>'PR-RAS'!E192</f>
        <v>4540</v>
      </c>
      <c r="E188" s="1">
        <v>0</v>
      </c>
      <c r="F188" s="1">
        <v>0</v>
      </c>
      <c r="G188" s="2">
        <f t="shared" si="0"/>
        <v>1903.66</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22025</v>
      </c>
      <c r="D189" s="1">
        <f>'PR-RAS'!E193</f>
        <v>22323.98</v>
      </c>
      <c r="E189" s="1">
        <v>0</v>
      </c>
      <c r="F189" s="1">
        <v>0</v>
      </c>
      <c r="G189" s="2">
        <f t="shared" si="0"/>
        <v>12534.516479999998</v>
      </c>
      <c r="H189" s="2">
        <f t="shared" si="1"/>
        <v>2.0000000000436557E-2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21414.06</v>
      </c>
      <c r="E190" s="1">
        <v>0</v>
      </c>
      <c r="F190" s="1">
        <v>0</v>
      </c>
      <c r="G190" s="2">
        <f t="shared" si="0"/>
        <v>8094.5146800000002</v>
      </c>
      <c r="H190" s="2">
        <f t="shared" si="1"/>
        <v>6.0000000001309672E-2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44783</v>
      </c>
      <c r="D191" s="1">
        <f>'PR-RAS'!E195</f>
        <v>106610.55</v>
      </c>
      <c r="E191" s="1">
        <v>0</v>
      </c>
      <c r="F191" s="1">
        <v>0</v>
      </c>
      <c r="G191" s="2">
        <f t="shared" si="0"/>
        <v>49020.779000000002</v>
      </c>
      <c r="H191" s="2">
        <f t="shared" si="1"/>
        <v>0.44999999999708962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8249</v>
      </c>
      <c r="D192" s="1">
        <f>'PR-RAS'!E196</f>
        <v>24212.61</v>
      </c>
      <c r="E192" s="1">
        <v>0</v>
      </c>
      <c r="F192" s="1">
        <v>0</v>
      </c>
      <c r="G192" s="2">
        <f t="shared" si="0"/>
        <v>10824.776020000001</v>
      </c>
      <c r="H192" s="2">
        <f t="shared" si="1"/>
        <v>0.38999999999941792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8249</v>
      </c>
      <c r="D206" s="1">
        <f>'PR-RAS'!E210</f>
        <v>24212.61</v>
      </c>
      <c r="E206" s="1">
        <v>0</v>
      </c>
      <c r="F206" s="1">
        <v>0</v>
      </c>
      <c r="G206" s="2">
        <f t="shared" si="0"/>
        <v>11618.215099999999</v>
      </c>
      <c r="H206" s="2">
        <f t="shared" si="1"/>
        <v>0.38999999999941792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4834</v>
      </c>
      <c r="D207" s="1">
        <f>'PR-RAS'!E211</f>
        <v>4524.4799999999996</v>
      </c>
      <c r="E207" s="1">
        <v>0</v>
      </c>
      <c r="F207" s="1">
        <v>0</v>
      </c>
      <c r="G207" s="2">
        <f t="shared" si="0"/>
        <v>2859.8897599999996</v>
      </c>
      <c r="H207" s="2">
        <f t="shared" si="1"/>
        <v>0.47999999999956344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3415</v>
      </c>
      <c r="D209" s="1">
        <f>'PR-RAS'!E213</f>
        <v>19688.13</v>
      </c>
      <c r="E209" s="1">
        <v>0</v>
      </c>
      <c r="F209" s="1">
        <v>0</v>
      </c>
      <c r="G209" s="2">
        <f t="shared" si="0"/>
        <v>8900.5820800000001</v>
      </c>
      <c r="H209" s="2">
        <f t="shared" si="1"/>
        <v>0.13000000000101863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222736.09</v>
      </c>
      <c r="E248" s="1">
        <v>0</v>
      </c>
      <c r="F248" s="1">
        <v>0</v>
      </c>
      <c r="G248" s="2">
        <f t="shared" si="0"/>
        <v>110031.62845999999</v>
      </c>
      <c r="H248" s="2">
        <f t="shared" si="1"/>
        <v>8.999999999650754E-2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222736.09</v>
      </c>
      <c r="E255" s="1">
        <v>0</v>
      </c>
      <c r="F255" s="1">
        <v>0</v>
      </c>
      <c r="G255" s="2">
        <f t="shared" si="0"/>
        <v>113149.93372</v>
      </c>
      <c r="H255" s="2">
        <f t="shared" si="1"/>
        <v>8.999999999650754E-2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222736.09</v>
      </c>
      <c r="E257" s="1">
        <v>0</v>
      </c>
      <c r="F257" s="1">
        <v>0</v>
      </c>
      <c r="G257" s="2">
        <f t="shared" si="0"/>
        <v>114040.87807999999</v>
      </c>
      <c r="H257" s="2">
        <f t="shared" si="1"/>
        <v>8.999999999650754E-2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11995294</v>
      </c>
      <c r="D285" s="1">
        <f>'PR-RAS'!E289</f>
        <v>12626188.429999998</v>
      </c>
      <c r="E285" s="1">
        <v>0</v>
      </c>
      <c r="F285" s="1">
        <v>0</v>
      </c>
      <c r="G285" s="2">
        <f t="shared" si="8"/>
        <v>10578338.524239998</v>
      </c>
      <c r="H285" s="2">
        <f t="shared" si="9"/>
        <v>0.42999999783933163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36269</v>
      </c>
      <c r="D286" s="1">
        <f>'PR-RAS'!E290</f>
        <v>216339.56000000238</v>
      </c>
      <c r="E286" s="1">
        <v>0</v>
      </c>
      <c r="F286" s="1">
        <v>0</v>
      </c>
      <c r="G286" s="2">
        <f t="shared" si="8"/>
        <v>133650.21420000136</v>
      </c>
      <c r="H286" s="2">
        <f t="shared" si="9"/>
        <v>0.43999999761581421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354114</v>
      </c>
      <c r="D289" s="1">
        <f>'PR-RAS'!E293</f>
        <v>397155</v>
      </c>
      <c r="E289" s="1">
        <v>0</v>
      </c>
      <c r="F289" s="1">
        <v>0</v>
      </c>
      <c r="G289" s="2">
        <f t="shared" si="8"/>
        <v>330746.11199999996</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234524</v>
      </c>
      <c r="D290" s="1">
        <f>'PR-RAS'!E294</f>
        <v>174481.26</v>
      </c>
      <c r="E290" s="1">
        <v>0</v>
      </c>
      <c r="F290" s="1">
        <v>0</v>
      </c>
      <c r="G290" s="2">
        <f t="shared" si="8"/>
        <v>168627.60428</v>
      </c>
      <c r="H290" s="2">
        <f t="shared" si="9"/>
        <v>0.26000000000931323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32609</v>
      </c>
      <c r="D291" s="1">
        <f>'PR-RAS'!E295</f>
        <v>36487</v>
      </c>
      <c r="E291" s="1">
        <v>0</v>
      </c>
      <c r="F291" s="1">
        <v>0</v>
      </c>
      <c r="G291" s="2">
        <f t="shared" si="8"/>
        <v>30619.07</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79310</v>
      </c>
      <c r="D345" s="1">
        <f>'PR-RAS'!E350</f>
        <v>62418.05</v>
      </c>
      <c r="E345" s="1">
        <v>0</v>
      </c>
      <c r="F345" s="1">
        <v>0</v>
      </c>
      <c r="G345" s="2">
        <f t="shared" si="8"/>
        <v>70226.258399999992</v>
      </c>
      <c r="H345" s="2">
        <f t="shared" si="9"/>
        <v>5.0000000002910383E-2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79310</v>
      </c>
      <c r="D358" s="1">
        <f>'PR-RAS'!E363</f>
        <v>62418.05</v>
      </c>
      <c r="E358" s="1">
        <v>0</v>
      </c>
      <c r="F358" s="1">
        <v>0</v>
      </c>
      <c r="G358" s="2">
        <f t="shared" si="8"/>
        <v>72880.157699999996</v>
      </c>
      <c r="H358" s="2">
        <f t="shared" si="9"/>
        <v>5.0000000002910383E-2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25450</v>
      </c>
      <c r="D364" s="1">
        <f>'PR-RAS'!E369</f>
        <v>17005.5</v>
      </c>
      <c r="E364" s="1">
        <v>0</v>
      </c>
      <c r="F364" s="1">
        <v>0</v>
      </c>
      <c r="G364" s="2">
        <f t="shared" si="8"/>
        <v>21584.343000000001</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7399</v>
      </c>
      <c r="D365" s="1">
        <f>'PR-RAS'!E370</f>
        <v>8398</v>
      </c>
      <c r="E365" s="1">
        <v>0</v>
      </c>
      <c r="F365" s="1">
        <v>0</v>
      </c>
      <c r="G365" s="2">
        <f t="shared" si="8"/>
        <v>8806.98</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6553.5</v>
      </c>
      <c r="E367" s="1">
        <v>0</v>
      </c>
      <c r="F367" s="1">
        <v>0</v>
      </c>
      <c r="G367" s="2">
        <f t="shared" si="8"/>
        <v>4797.1620000000003</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18051</v>
      </c>
      <c r="D371" s="1">
        <f>'PR-RAS'!E376</f>
        <v>2054</v>
      </c>
      <c r="E371" s="1">
        <v>0</v>
      </c>
      <c r="F371" s="1">
        <v>0</v>
      </c>
      <c r="G371" s="2">
        <f t="shared" si="8"/>
        <v>8198.83</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53860</v>
      </c>
      <c r="D378" s="1">
        <f>'PR-RAS'!E383</f>
        <v>45412.55</v>
      </c>
      <c r="E378" s="1">
        <v>0</v>
      </c>
      <c r="F378" s="1">
        <v>0</v>
      </c>
      <c r="G378" s="2">
        <f t="shared" si="8"/>
        <v>54546.282700000003</v>
      </c>
      <c r="H378" s="2">
        <f t="shared" si="9"/>
        <v>0.44999999999708962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53860</v>
      </c>
      <c r="D379" s="1">
        <f>'PR-RAS'!E384</f>
        <v>45412.55</v>
      </c>
      <c r="E379" s="1">
        <v>0</v>
      </c>
      <c r="F379" s="1">
        <v>0</v>
      </c>
      <c r="G379" s="2">
        <f t="shared" si="8"/>
        <v>54690.967800000006</v>
      </c>
      <c r="H379" s="2">
        <f t="shared" si="9"/>
        <v>0.44999999999708962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79310</v>
      </c>
      <c r="D403" s="1">
        <f>'PR-RAS'!E408</f>
        <v>62418.05</v>
      </c>
      <c r="E403" s="1">
        <v>0</v>
      </c>
      <c r="F403" s="1">
        <v>0</v>
      </c>
      <c r="G403" s="2">
        <f t="shared" si="8"/>
        <v>82066.732200000013</v>
      </c>
      <c r="H403" s="2">
        <f t="shared" si="9"/>
        <v>5.0000000002910383E-2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12031563</v>
      </c>
      <c r="D407" s="1">
        <f>'PR-RAS'!E412</f>
        <v>12842527.99</v>
      </c>
      <c r="E407" s="1">
        <v>0</v>
      </c>
      <c r="F407" s="1">
        <v>0</v>
      </c>
      <c r="G407" s="2">
        <f t="shared" si="8"/>
        <v>15312947.305880003</v>
      </c>
      <c r="H407" s="2">
        <f t="shared" si="9"/>
        <v>9.9999997764825821E-3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12074604</v>
      </c>
      <c r="D408" s="1">
        <f>'PR-RAS'!E413</f>
        <v>12688606.479999999</v>
      </c>
      <c r="E408" s="1">
        <v>0</v>
      </c>
      <c r="F408" s="1">
        <v>0</v>
      </c>
      <c r="G408" s="2">
        <f t="shared" si="8"/>
        <v>15242889.502719996</v>
      </c>
      <c r="H408" s="2">
        <f t="shared" si="9"/>
        <v>0.47999999858438969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153921.51000000164</v>
      </c>
      <c r="E409" s="1">
        <v>0</v>
      </c>
      <c r="F409" s="1">
        <v>0</v>
      </c>
      <c r="G409" s="2">
        <f t="shared" si="8"/>
        <v>125599.95216000132</v>
      </c>
      <c r="H409" s="2">
        <f t="shared" si="9"/>
        <v>0.48999999836087227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43041</v>
      </c>
      <c r="D410" s="1">
        <f>'PR-RAS'!E415</f>
        <v>0</v>
      </c>
      <c r="E410" s="1">
        <v>0</v>
      </c>
      <c r="F410" s="1">
        <v>0</v>
      </c>
      <c r="G410" s="2">
        <f t="shared" si="8"/>
        <v>17603.769</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354114</v>
      </c>
      <c r="D412" s="1">
        <f>'PR-RAS'!E417</f>
        <v>397155</v>
      </c>
      <c r="E412" s="1">
        <v>0</v>
      </c>
      <c r="F412" s="1">
        <v>0</v>
      </c>
      <c r="G412" s="2">
        <f t="shared" si="8"/>
        <v>472002.26399999997</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234524</v>
      </c>
      <c r="D413" s="1">
        <f>'PR-RAS'!E418</f>
        <v>174481.26</v>
      </c>
      <c r="E413" s="1">
        <v>0</v>
      </c>
      <c r="F413" s="1">
        <v>0</v>
      </c>
      <c r="G413" s="2">
        <f t="shared" si="8"/>
        <v>240396.44623999999</v>
      </c>
      <c r="H413" s="2">
        <f t="shared" si="9"/>
        <v>0.26000000000931323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12031563</v>
      </c>
      <c r="D633" s="1">
        <f>'PR-RAS'!E639</f>
        <v>12842527.99</v>
      </c>
      <c r="E633" s="1">
        <v>0</v>
      </c>
      <c r="F633" s="1">
        <v>0</v>
      </c>
      <c r="G633" s="2">
        <f t="shared" si="10"/>
        <v>23836903.195360001</v>
      </c>
      <c r="H633" s="2">
        <f t="shared" si="11"/>
        <v>9.9999997764825821E-3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12074604</v>
      </c>
      <c r="D634" s="1">
        <f>'PR-RAS'!E640</f>
        <v>12688606.479999999</v>
      </c>
      <c r="E634" s="1">
        <v>0</v>
      </c>
      <c r="F634" s="1">
        <v>0</v>
      </c>
      <c r="G634" s="2">
        <f t="shared" si="10"/>
        <v>23707000.135679998</v>
      </c>
      <c r="H634" s="2">
        <f t="shared" si="11"/>
        <v>0.47999999858438969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153921.51000000164</v>
      </c>
      <c r="E635" s="1">
        <v>0</v>
      </c>
      <c r="F635" s="1">
        <v>0</v>
      </c>
      <c r="G635" s="2">
        <f t="shared" si="10"/>
        <v>195172.47468000208</v>
      </c>
      <c r="H635" s="2">
        <f t="shared" si="11"/>
        <v>0.48999999836087227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43041</v>
      </c>
      <c r="D636" s="1">
        <f>'PR-RAS'!E642</f>
        <v>0</v>
      </c>
      <c r="E636" s="1">
        <v>0</v>
      </c>
      <c r="F636" s="1">
        <v>0</v>
      </c>
      <c r="G636" s="2">
        <f t="shared" si="10"/>
        <v>27331.035</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354114</v>
      </c>
      <c r="D638" s="1">
        <f>'PR-RAS'!E644</f>
        <v>397155</v>
      </c>
      <c r="E638" s="1">
        <v>0</v>
      </c>
      <c r="F638" s="1">
        <v>0</v>
      </c>
      <c r="G638" s="2">
        <f t="shared" si="10"/>
        <v>731546.08799999999</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397155</v>
      </c>
      <c r="D640" s="1">
        <f>'PR-RAS'!E646</f>
        <v>243233.48999999836</v>
      </c>
      <c r="E640" s="1">
        <v>0</v>
      </c>
      <c r="F640" s="1">
        <v>0</v>
      </c>
      <c r="G640" s="2">
        <f t="shared" si="10"/>
        <v>564634.4452199979</v>
      </c>
      <c r="H640" s="2">
        <f t="shared" si="11"/>
        <v>0.48999999836087227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758686</v>
      </c>
      <c r="D641" s="1">
        <f>'PR-RAS'!E647</f>
        <v>842692.92</v>
      </c>
      <c r="E641" s="1">
        <v>0</v>
      </c>
      <c r="F641" s="1">
        <v>0</v>
      </c>
      <c r="G641" s="2">
        <f t="shared" si="10"/>
        <v>1564205.9775999999</v>
      </c>
      <c r="H641" s="2">
        <f t="shared" si="11"/>
        <v>7.9999999958090484E-2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49649</v>
      </c>
      <c r="D642" s="1">
        <f>'PR-RAS'!E649</f>
        <v>111175.26</v>
      </c>
      <c r="E642" s="1">
        <v>0</v>
      </c>
      <c r="F642" s="1">
        <v>0</v>
      </c>
      <c r="G642" s="2">
        <f t="shared" si="10"/>
        <v>174351.69232</v>
      </c>
      <c r="H642" s="2">
        <f t="shared" si="11"/>
        <v>0.25999999999476131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3587580</v>
      </c>
      <c r="D643" s="1">
        <f>'PR-RAS'!E650</f>
        <v>3946642.6</v>
      </c>
      <c r="E643" s="1">
        <v>0</v>
      </c>
      <c r="F643" s="1">
        <v>0</v>
      </c>
      <c r="G643" s="2">
        <f t="shared" si="10"/>
        <v>7370715.4583999999</v>
      </c>
      <c r="H643" s="2">
        <f t="shared" si="11"/>
        <v>0.39999999990686774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3526054</v>
      </c>
      <c r="D644" s="1">
        <f>'PR-RAS'!E651</f>
        <v>3841028.33</v>
      </c>
      <c r="E644" s="1">
        <v>0</v>
      </c>
      <c r="F644" s="1">
        <v>0</v>
      </c>
      <c r="G644" s="2">
        <f t="shared" si="10"/>
        <v>7206815.1543800002</v>
      </c>
      <c r="H644" s="2">
        <f t="shared" si="11"/>
        <v>0.33000000007450581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111175</v>
      </c>
      <c r="D645" s="1">
        <f>'PR-RAS'!E652</f>
        <v>216789.5299999998</v>
      </c>
      <c r="E645" s="1">
        <v>0</v>
      </c>
      <c r="F645" s="1">
        <v>0</v>
      </c>
      <c r="G645" s="2">
        <f t="shared" si="10"/>
        <v>350821.61463999975</v>
      </c>
      <c r="H645" s="2">
        <f t="shared" si="11"/>
        <v>0.47000000020489097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74</v>
      </c>
      <c r="D647" s="1">
        <f>'PR-RAS'!E654</f>
        <v>78</v>
      </c>
      <c r="E647" s="1">
        <v>0</v>
      </c>
      <c r="F647" s="1">
        <v>0</v>
      </c>
      <c r="G647" s="2">
        <f t="shared" si="10"/>
        <v>148.58000000000001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68</v>
      </c>
      <c r="D649" s="1">
        <f>'PR-RAS'!E656</f>
        <v>74</v>
      </c>
      <c r="E649" s="1">
        <v>0</v>
      </c>
      <c r="F649" s="1">
        <v>0</v>
      </c>
      <c r="G649" s="2">
        <f t="shared" si="10"/>
        <v>139.96800000000002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96135</v>
      </c>
      <c r="D662" s="1">
        <f>'PR-RAS'!E669</f>
        <v>0</v>
      </c>
      <c r="E662" s="1">
        <v>0</v>
      </c>
      <c r="F662" s="1">
        <v>0</v>
      </c>
      <c r="G662" s="2">
        <f t="shared" si="10"/>
        <v>63545.235000000001</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9005415</v>
      </c>
      <c r="D668" s="1">
        <f>'PR-RAS'!E675</f>
        <v>9276252.4399999995</v>
      </c>
      <c r="E668" s="1">
        <v>0</v>
      </c>
      <c r="F668" s="1">
        <v>0</v>
      </c>
      <c r="G668" s="2">
        <f t="shared" si="10"/>
        <v>18381132.55996</v>
      </c>
      <c r="H668" s="2">
        <f t="shared" si="11"/>
        <v>0.43999999947845936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32897.480000000003</v>
      </c>
      <c r="E687" s="1">
        <v>0</v>
      </c>
      <c r="F687" s="1">
        <v>0</v>
      </c>
      <c r="G687" s="2">
        <f t="shared" si="10"/>
        <v>45135.342560000005</v>
      </c>
      <c r="H687" s="2">
        <f t="shared" si="11"/>
        <v>0.48000000000320142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825331</v>
      </c>
      <c r="D703" s="1">
        <f>'PR-RAS'!E710</f>
        <v>932927.27</v>
      </c>
      <c r="E703" s="1">
        <v>0</v>
      </c>
      <c r="F703" s="1">
        <v>0</v>
      </c>
      <c r="G703" s="2">
        <f t="shared" si="10"/>
        <v>1889212.24908</v>
      </c>
      <c r="H703" s="2">
        <f t="shared" si="11"/>
        <v>0.27000000001862645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44070</v>
      </c>
      <c r="D709" s="1">
        <f>'PR-RAS'!E716</f>
        <v>38962.620000000003</v>
      </c>
      <c r="E709" s="1">
        <v>0</v>
      </c>
      <c r="F709" s="1">
        <v>0</v>
      </c>
      <c r="G709" s="2">
        <f t="shared" si="10"/>
        <v>86372.629919999992</v>
      </c>
      <c r="H709" s="2">
        <f t="shared" si="11"/>
        <v>0.37999999999738066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11533</v>
      </c>
      <c r="D710" s="1">
        <f>'PR-RAS'!E717</f>
        <v>8729.76</v>
      </c>
      <c r="E710" s="1">
        <v>0</v>
      </c>
      <c r="F710" s="1">
        <v>0</v>
      </c>
      <c r="G710" s="2">
        <f t="shared" si="10"/>
        <v>20555.696680000001</v>
      </c>
      <c r="H710" s="2">
        <f t="shared" si="11"/>
        <v>0.23999999999978172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358186</v>
      </c>
      <c r="D711" s="1">
        <f>'PR-RAS'!E718</f>
        <v>375407.34</v>
      </c>
      <c r="E711" s="1">
        <v>0</v>
      </c>
      <c r="F711" s="1">
        <v>0</v>
      </c>
      <c r="G711" s="2">
        <f t="shared" si="10"/>
        <v>787390.48280000011</v>
      </c>
      <c r="H711" s="2">
        <f t="shared" si="11"/>
        <v>0.34000000002561137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14460</v>
      </c>
      <c r="D713" s="1">
        <f>'PR-RAS'!E720</f>
        <v>6437.5</v>
      </c>
      <c r="E713" s="1">
        <v>0</v>
      </c>
      <c r="F713" s="1">
        <v>0</v>
      </c>
      <c r="G713" s="2">
        <f t="shared" si="10"/>
        <v>19462.52</v>
      </c>
      <c r="H713" s="2">
        <f t="shared" si="11"/>
        <v>0.5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31960</v>
      </c>
      <c r="D715" s="1">
        <f>'PR-RAS'!E722</f>
        <v>39206.14</v>
      </c>
      <c r="E715" s="1">
        <v>0</v>
      </c>
      <c r="F715" s="1">
        <v>0</v>
      </c>
      <c r="G715" s="2">
        <f t="shared" si="10"/>
        <v>78805.807919999992</v>
      </c>
      <c r="H715" s="2">
        <f t="shared" si="11"/>
        <v>0.13999999999941792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5246</v>
      </c>
      <c r="D716" s="1">
        <f>'PR-RAS'!E723</f>
        <v>43881.84</v>
      </c>
      <c r="E716" s="1">
        <v>0</v>
      </c>
      <c r="F716" s="1">
        <v>0</v>
      </c>
      <c r="G716" s="2">
        <f t="shared" si="10"/>
        <v>66501.921199999997</v>
      </c>
      <c r="H716" s="2">
        <f t="shared" si="11"/>
        <v>0.16000000000349246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11257</v>
      </c>
      <c r="D718" s="1">
        <f>'PR-RAS'!E725</f>
        <v>35543.46</v>
      </c>
      <c r="E718" s="1">
        <v>0</v>
      </c>
      <c r="F718" s="1">
        <v>0</v>
      </c>
      <c r="G718" s="2">
        <f t="shared" si="10"/>
        <v>59040.590639999995</v>
      </c>
      <c r="H718" s="2">
        <f t="shared" si="11"/>
        <v>0.45999999999912689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222736.09</v>
      </c>
      <c r="E821" s="1">
        <v>0</v>
      </c>
      <c r="F821" s="1">
        <v>0</v>
      </c>
      <c r="G821" s="2">
        <f t="shared" si="18"/>
        <v>365287.18759999995</v>
      </c>
      <c r="H821" s="2">
        <f t="shared" si="19"/>
        <v>8.999999999650754E-2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8941797</v>
      </c>
      <c r="D984" s="6">
        <f>BILANCA!E6</f>
        <v>8996193.8600000013</v>
      </c>
      <c r="E984" s="6">
        <v>0</v>
      </c>
      <c r="F984" s="6">
        <v>0</v>
      </c>
      <c r="G984" s="7">
        <f t="shared" ref="G984:G1241" si="22">B984/1000*C984+B984/500*D984</f>
        <v>26934.184720000005</v>
      </c>
      <c r="H984" s="7">
        <f t="shared" si="19"/>
        <v>0.1399999987334013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7663939</v>
      </c>
      <c r="D985" s="1">
        <f>BILANCA!E7</f>
        <v>7726358.1400000006</v>
      </c>
      <c r="E985" s="1">
        <v>0</v>
      </c>
      <c r="F985" s="1">
        <v>0</v>
      </c>
      <c r="G985" s="2">
        <f t="shared" si="22"/>
        <v>46233.310560000005</v>
      </c>
      <c r="H985" s="2">
        <f t="shared" si="19"/>
        <v>0.14000000059604645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7659784</v>
      </c>
      <c r="D990" s="1">
        <f>BILANCA!E12</f>
        <v>7722203.1000000006</v>
      </c>
      <c r="E990" s="1">
        <v>0</v>
      </c>
      <c r="F990" s="1">
        <v>0</v>
      </c>
      <c r="G990" s="2">
        <f t="shared" si="22"/>
        <v>161729.33140000002</v>
      </c>
      <c r="H990" s="2">
        <f t="shared" si="19"/>
        <v>0.10000000055879354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6130131</v>
      </c>
      <c r="D991" s="1">
        <f>BILANCA!E13</f>
        <v>6130130.3699999992</v>
      </c>
      <c r="E991" s="1">
        <v>0</v>
      </c>
      <c r="F991" s="1">
        <v>0</v>
      </c>
      <c r="G991" s="2">
        <f t="shared" si="22"/>
        <v>147123.13391999999</v>
      </c>
      <c r="H991" s="2">
        <f t="shared" si="19"/>
        <v>0.36999999918043613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9335178</v>
      </c>
      <c r="D993" s="1">
        <f>BILANCA!E15</f>
        <v>9335177.5299999993</v>
      </c>
      <c r="E993" s="1">
        <v>0</v>
      </c>
      <c r="F993" s="1">
        <v>0</v>
      </c>
      <c r="G993" s="2">
        <f t="shared" si="22"/>
        <v>280055.33059999999</v>
      </c>
      <c r="H993" s="2">
        <f t="shared" si="19"/>
        <v>0.47000000067055225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3205047</v>
      </c>
      <c r="D996" s="1">
        <f>BILANCA!E18</f>
        <v>3205047.16</v>
      </c>
      <c r="E996" s="1">
        <v>0</v>
      </c>
      <c r="F996" s="1">
        <v>0</v>
      </c>
      <c r="G996" s="2">
        <f t="shared" si="22"/>
        <v>124996.83716</v>
      </c>
      <c r="H996" s="2">
        <f t="shared" si="19"/>
        <v>0.16000000014901161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878239</v>
      </c>
      <c r="D997" s="1">
        <f>BILANCA!E19</f>
        <v>895245.7900000005</v>
      </c>
      <c r="E997" s="1">
        <v>0</v>
      </c>
      <c r="F997" s="1">
        <v>0</v>
      </c>
      <c r="G997" s="2">
        <f t="shared" si="22"/>
        <v>37362.228120000014</v>
      </c>
      <c r="H997" s="2">
        <f t="shared" si="19"/>
        <v>0.20999999949708581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3475516</v>
      </c>
      <c r="D998" s="1">
        <f>BILANCA!E20</f>
        <v>3485968.74</v>
      </c>
      <c r="E998" s="1">
        <v>0</v>
      </c>
      <c r="F998" s="1">
        <v>0</v>
      </c>
      <c r="G998" s="2">
        <f t="shared" si="22"/>
        <v>156711.80220000001</v>
      </c>
      <c r="H998" s="2">
        <f t="shared" si="19"/>
        <v>0.25999999977648258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35436</v>
      </c>
      <c r="D999" s="1">
        <f>BILANCA!E21</f>
        <v>35435.910000000003</v>
      </c>
      <c r="E999" s="1">
        <v>0</v>
      </c>
      <c r="F999" s="1">
        <v>0</v>
      </c>
      <c r="G999" s="2">
        <f t="shared" si="22"/>
        <v>1700.9251200000003</v>
      </c>
      <c r="H999" s="2">
        <f t="shared" si="19"/>
        <v>8.999999999650754E-2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55992</v>
      </c>
      <c r="D1000" s="1">
        <f>BILANCA!E22</f>
        <v>62545.58</v>
      </c>
      <c r="E1000" s="1">
        <v>0</v>
      </c>
      <c r="F1000" s="1">
        <v>0</v>
      </c>
      <c r="G1000" s="2">
        <f t="shared" si="22"/>
        <v>3078.4137200000005</v>
      </c>
      <c r="H1000" s="2">
        <f t="shared" si="19"/>
        <v>0.41999999999825377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11800</v>
      </c>
      <c r="D1002" s="1">
        <f>BILANCA!E24</f>
        <v>11800.12</v>
      </c>
      <c r="E1002" s="1">
        <v>0</v>
      </c>
      <c r="F1002" s="1">
        <v>0</v>
      </c>
      <c r="G1002" s="2">
        <f t="shared" si="22"/>
        <v>672.60455999999999</v>
      </c>
      <c r="H1002" s="2">
        <f t="shared" si="19"/>
        <v>0.12000000000080036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78230</v>
      </c>
      <c r="D1003" s="1">
        <f>BILANCA!E25</f>
        <v>78230</v>
      </c>
      <c r="E1003" s="1">
        <v>0</v>
      </c>
      <c r="F1003" s="1">
        <v>0</v>
      </c>
      <c r="G1003" s="2">
        <f t="shared" si="22"/>
        <v>4693.8</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391690</v>
      </c>
      <c r="D1004" s="1">
        <f>BILANCA!E26</f>
        <v>391690.67</v>
      </c>
      <c r="E1004" s="1">
        <v>0</v>
      </c>
      <c r="F1004" s="1">
        <v>0</v>
      </c>
      <c r="G1004" s="2">
        <f t="shared" si="22"/>
        <v>24676.498140000003</v>
      </c>
      <c r="H1004" s="2">
        <f t="shared" si="19"/>
        <v>0.33000000001629815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3170425</v>
      </c>
      <c r="D1006" s="1">
        <f>BILANCA!E28</f>
        <v>3170425.23</v>
      </c>
      <c r="E1006" s="1">
        <v>0</v>
      </c>
      <c r="F1006" s="1">
        <v>0</v>
      </c>
      <c r="G1006" s="2">
        <f t="shared" si="22"/>
        <v>218759.33557999998</v>
      </c>
      <c r="H1006" s="2">
        <f t="shared" si="19"/>
        <v>0.22999999998137355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643235</v>
      </c>
      <c r="D1013" s="1">
        <f>BILANCA!E35</f>
        <v>688648.06</v>
      </c>
      <c r="E1013" s="1">
        <v>0</v>
      </c>
      <c r="F1013" s="1">
        <v>0</v>
      </c>
      <c r="G1013" s="2">
        <f t="shared" si="22"/>
        <v>60615.933600000004</v>
      </c>
      <c r="H1013" s="2">
        <f t="shared" si="19"/>
        <v>6.0000000055879354E-2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1065126</v>
      </c>
      <c r="D1014" s="1">
        <f>BILANCA!E36</f>
        <v>1110539.07</v>
      </c>
      <c r="E1014" s="1">
        <v>0</v>
      </c>
      <c r="F1014" s="1">
        <v>0</v>
      </c>
      <c r="G1014" s="2">
        <f t="shared" si="22"/>
        <v>101872.32834000001</v>
      </c>
      <c r="H1014" s="2">
        <f t="shared" si="19"/>
        <v>7.000000006519258E-2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421891</v>
      </c>
      <c r="D1018" s="1">
        <f>BILANCA!E40</f>
        <v>421891.01</v>
      </c>
      <c r="E1018" s="1">
        <v>0</v>
      </c>
      <c r="F1018" s="1">
        <v>0</v>
      </c>
      <c r="G1018" s="2">
        <f t="shared" si="22"/>
        <v>44298.555700000004</v>
      </c>
      <c r="H1018" s="2">
        <f t="shared" si="19"/>
        <v>1.0000000009313226E-2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8179</v>
      </c>
      <c r="D1023" s="1">
        <f>BILANCA!E45</f>
        <v>8178.88</v>
      </c>
      <c r="E1023" s="1">
        <v>0</v>
      </c>
      <c r="F1023" s="1">
        <v>0</v>
      </c>
      <c r="G1023" s="2">
        <f t="shared" si="22"/>
        <v>981.47040000000015</v>
      </c>
      <c r="H1023" s="2">
        <f t="shared" si="19"/>
        <v>0.11999999999989086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8179</v>
      </c>
      <c r="D1025" s="1">
        <f>BILANCA!E47</f>
        <v>8178.88</v>
      </c>
      <c r="E1025" s="1">
        <v>0</v>
      </c>
      <c r="F1025" s="1">
        <v>0</v>
      </c>
      <c r="G1025" s="2">
        <f t="shared" si="22"/>
        <v>1030.5439200000001</v>
      </c>
      <c r="H1025" s="2">
        <f t="shared" si="19"/>
        <v>0.11999999999989086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181431</v>
      </c>
      <c r="D1032" s="1">
        <f>BILANCA!E54</f>
        <v>185000.39</v>
      </c>
      <c r="E1032" s="1">
        <v>0</v>
      </c>
      <c r="F1032" s="1">
        <v>0</v>
      </c>
      <c r="G1032" s="2">
        <f t="shared" si="22"/>
        <v>27020.157220000001</v>
      </c>
      <c r="H1032" s="2">
        <f t="shared" si="19"/>
        <v>0.39000000001396984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181431</v>
      </c>
      <c r="D1033" s="1">
        <f>BILANCA!E55</f>
        <v>185000.39</v>
      </c>
      <c r="E1033" s="1">
        <v>0</v>
      </c>
      <c r="F1033" s="1">
        <v>0</v>
      </c>
      <c r="G1033" s="2">
        <f t="shared" si="22"/>
        <v>27571.589</v>
      </c>
      <c r="H1033" s="2">
        <f t="shared" si="19"/>
        <v>0.39000000001396984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4155</v>
      </c>
      <c r="D1041" s="1">
        <f>BILANCA!E63</f>
        <v>4155.04</v>
      </c>
      <c r="E1041" s="1">
        <v>0</v>
      </c>
      <c r="F1041" s="1">
        <v>0</v>
      </c>
      <c r="G1041" s="2">
        <f t="shared" si="22"/>
        <v>722.97464000000002</v>
      </c>
      <c r="H1041" s="2">
        <f t="shared" si="19"/>
        <v>3.999999999996362E-2</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4155</v>
      </c>
      <c r="D1042" s="1">
        <f>BILANCA!E64</f>
        <v>4155.04</v>
      </c>
      <c r="E1042" s="1">
        <v>0</v>
      </c>
      <c r="F1042" s="1">
        <v>0</v>
      </c>
      <c r="G1042" s="2">
        <f t="shared" si="22"/>
        <v>735.43971999999997</v>
      </c>
      <c r="H1042" s="2">
        <f t="shared" si="19"/>
        <v>3.999999999996362E-2</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1277858</v>
      </c>
      <c r="D1046" s="1">
        <f>BILANCA!E68</f>
        <v>1269835.7200000002</v>
      </c>
      <c r="E1046" s="1">
        <v>0</v>
      </c>
      <c r="F1046" s="1">
        <v>0</v>
      </c>
      <c r="G1046" s="2">
        <f t="shared" si="22"/>
        <v>240504.35472000003</v>
      </c>
      <c r="H1046" s="2">
        <f t="shared" si="19"/>
        <v>0.27999999979510903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111175</v>
      </c>
      <c r="D1047" s="1">
        <f>BILANCA!E69</f>
        <v>216789.53</v>
      </c>
      <c r="E1047" s="1">
        <v>0</v>
      </c>
      <c r="F1047" s="1">
        <v>0</v>
      </c>
      <c r="G1047" s="2">
        <f t="shared" si="22"/>
        <v>34864.259839999999</v>
      </c>
      <c r="H1047" s="2">
        <f t="shared" si="19"/>
        <v>0.47000000000116415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109434</v>
      </c>
      <c r="D1048" s="1">
        <f>BILANCA!E70</f>
        <v>216789.53</v>
      </c>
      <c r="E1048" s="1">
        <v>0</v>
      </c>
      <c r="F1048" s="1">
        <v>0</v>
      </c>
      <c r="G1048" s="2">
        <f t="shared" si="22"/>
        <v>35295.848900000005</v>
      </c>
      <c r="H1048" s="2">
        <f t="shared" si="19"/>
        <v>0.47000000000116415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109434</v>
      </c>
      <c r="D1050" s="1">
        <f>BILANCA!E72</f>
        <v>216789.53</v>
      </c>
      <c r="E1050" s="1">
        <v>0</v>
      </c>
      <c r="F1050" s="1">
        <v>0</v>
      </c>
      <c r="G1050" s="2">
        <f t="shared" si="22"/>
        <v>36381.875019999999</v>
      </c>
      <c r="H1050" s="2">
        <f t="shared" si="19"/>
        <v>0.47000000000116415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1741</v>
      </c>
      <c r="D1054" s="1">
        <f>BILANCA!E76</f>
        <v>0</v>
      </c>
      <c r="E1054" s="1">
        <v>0</v>
      </c>
      <c r="F1054" s="1">
        <v>0</v>
      </c>
      <c r="G1054" s="2">
        <f t="shared" si="22"/>
        <v>123.61099999999999</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173473</v>
      </c>
      <c r="D1056" s="1">
        <f>BILANCA!E78</f>
        <v>31198.01</v>
      </c>
      <c r="E1056" s="1">
        <v>0</v>
      </c>
      <c r="F1056" s="1">
        <v>0</v>
      </c>
      <c r="G1056" s="2">
        <f t="shared" si="22"/>
        <v>17218.438459999998</v>
      </c>
      <c r="H1056" s="2">
        <f t="shared" si="19"/>
        <v>9.9999999983992893E-3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173473</v>
      </c>
      <c r="D1064" s="1">
        <f>BILANCA!E86</f>
        <v>31198.01</v>
      </c>
      <c r="E1064" s="1">
        <v>0</v>
      </c>
      <c r="F1064" s="1">
        <v>0</v>
      </c>
      <c r="G1064" s="2">
        <f t="shared" si="22"/>
        <v>19105.390619999998</v>
      </c>
      <c r="H1064" s="2">
        <f t="shared" si="19"/>
        <v>9.9999999983992893E-3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234524</v>
      </c>
      <c r="D1124" s="1">
        <f>BILANCA!E146</f>
        <v>179155.26</v>
      </c>
      <c r="E1124" s="1">
        <v>0</v>
      </c>
      <c r="F1124" s="1">
        <v>0</v>
      </c>
      <c r="G1124" s="2">
        <f t="shared" si="22"/>
        <v>83589.667319999993</v>
      </c>
      <c r="H1124" s="2">
        <f t="shared" si="23"/>
        <v>0.26000000000931323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201915</v>
      </c>
      <c r="D1137" s="1">
        <f>BILANCA!E159</f>
        <v>137994.26</v>
      </c>
      <c r="E1137" s="1">
        <v>0</v>
      </c>
      <c r="F1137" s="1">
        <v>0</v>
      </c>
      <c r="G1137" s="2">
        <f t="shared" si="22"/>
        <v>73597.142080000005</v>
      </c>
      <c r="H1137" s="2">
        <f t="shared" si="23"/>
        <v>0.26000000000931323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32609</v>
      </c>
      <c r="D1138" s="1">
        <f>BILANCA!E160</f>
        <v>41161</v>
      </c>
      <c r="E1138" s="1">
        <v>0</v>
      </c>
      <c r="F1138" s="1">
        <v>0</v>
      </c>
      <c r="G1138" s="2">
        <f t="shared" si="22"/>
        <v>17814.305</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758686</v>
      </c>
      <c r="D1148" s="1">
        <f>BILANCA!E170</f>
        <v>842692.92</v>
      </c>
      <c r="E1148" s="1">
        <v>0</v>
      </c>
      <c r="F1148" s="1">
        <v>0</v>
      </c>
      <c r="G1148" s="2">
        <f t="shared" si="22"/>
        <v>403271.85360000003</v>
      </c>
      <c r="H1148" s="2">
        <f t="shared" si="23"/>
        <v>7.9999999958090484E-2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758686</v>
      </c>
      <c r="D1151" s="1">
        <f>BILANCA!E173</f>
        <v>842692.92</v>
      </c>
      <c r="E1151" s="1">
        <v>0</v>
      </c>
      <c r="F1151" s="1">
        <v>0</v>
      </c>
      <c r="G1151" s="2">
        <f t="shared" si="22"/>
        <v>410604.06912000006</v>
      </c>
      <c r="H1151" s="2">
        <f t="shared" si="23"/>
        <v>7.9999999958090484E-2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8941797</v>
      </c>
      <c r="D1152" s="1">
        <f>BILANCA!E175</f>
        <v>8996193.8600000013</v>
      </c>
      <c r="E1152" s="1">
        <v>0</v>
      </c>
      <c r="F1152" s="1">
        <v>0</v>
      </c>
      <c r="G1152" s="2">
        <f t="shared" si="22"/>
        <v>4551877.2176800007</v>
      </c>
      <c r="H1152" s="2">
        <f t="shared" si="23"/>
        <v>0.1399999987334013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1396194</v>
      </c>
      <c r="D1153" s="1">
        <f>BILANCA!E176</f>
        <v>1289619.4600000002</v>
      </c>
      <c r="E1153" s="1">
        <v>0</v>
      </c>
      <c r="F1153" s="1">
        <v>0</v>
      </c>
      <c r="G1153" s="2">
        <f t="shared" si="22"/>
        <v>675823.59640000015</v>
      </c>
      <c r="H1153" s="2">
        <f t="shared" si="23"/>
        <v>0.46000000019557774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1396194</v>
      </c>
      <c r="D1154" s="1">
        <f>BILANCA!E177</f>
        <v>1289619.4600000002</v>
      </c>
      <c r="E1154" s="1">
        <v>0</v>
      </c>
      <c r="F1154" s="1">
        <v>0</v>
      </c>
      <c r="G1154" s="2">
        <f t="shared" si="22"/>
        <v>679799.02932000009</v>
      </c>
      <c r="H1154" s="2">
        <f t="shared" si="23"/>
        <v>0.46000000019557774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752227</v>
      </c>
      <c r="D1155" s="1">
        <f>BILANCA!E178</f>
        <v>860784.24</v>
      </c>
      <c r="E1155" s="1">
        <v>0</v>
      </c>
      <c r="F1155" s="1">
        <v>0</v>
      </c>
      <c r="G1155" s="2">
        <f t="shared" si="22"/>
        <v>425492.82255999994</v>
      </c>
      <c r="H1155" s="2">
        <f t="shared" si="23"/>
        <v>0.23999999999068677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467745</v>
      </c>
      <c r="D1156" s="1">
        <f>BILANCA!E179</f>
        <v>400932.54</v>
      </c>
      <c r="E1156" s="1">
        <v>0</v>
      </c>
      <c r="F1156" s="1">
        <v>0</v>
      </c>
      <c r="G1156" s="2">
        <f t="shared" si="22"/>
        <v>219642.54384</v>
      </c>
      <c r="H1156" s="2">
        <f t="shared" si="23"/>
        <v>0.46000000002095476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391</v>
      </c>
      <c r="D1157" s="1">
        <f>BILANCA!E180</f>
        <v>542.59</v>
      </c>
      <c r="E1157" s="1">
        <v>0</v>
      </c>
      <c r="F1157" s="1">
        <v>0</v>
      </c>
      <c r="G1157" s="2">
        <f t="shared" si="22"/>
        <v>256.85532000000001</v>
      </c>
      <c r="H1157" s="2">
        <f t="shared" si="23"/>
        <v>0.40999999999996817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391</v>
      </c>
      <c r="D1160" s="1">
        <f>BILANCA!E183</f>
        <v>542.59</v>
      </c>
      <c r="E1160" s="1">
        <v>0</v>
      </c>
      <c r="F1160" s="1">
        <v>0</v>
      </c>
      <c r="G1160" s="2">
        <f t="shared" si="22"/>
        <v>261.28386</v>
      </c>
      <c r="H1160" s="2">
        <f t="shared" si="23"/>
        <v>0.40999999999996817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175831</v>
      </c>
      <c r="D1165" s="1">
        <f>BILANCA!E188</f>
        <v>27360.09</v>
      </c>
      <c r="E1165" s="1">
        <v>0</v>
      </c>
      <c r="F1165" s="1">
        <v>0</v>
      </c>
      <c r="G1165" s="2">
        <f t="shared" si="22"/>
        <v>41960.314759999994</v>
      </c>
      <c r="H1165" s="2">
        <f t="shared" si="23"/>
        <v>9.0000000000145519E-2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7545603</v>
      </c>
      <c r="D1214" s="1">
        <f>BILANCA!E237</f>
        <v>7706574.4000000004</v>
      </c>
      <c r="E1214" s="1">
        <v>0</v>
      </c>
      <c r="F1214" s="1">
        <v>0</v>
      </c>
      <c r="G1214" s="2">
        <f t="shared" si="22"/>
        <v>5303471.6658000005</v>
      </c>
      <c r="H1214" s="2">
        <f t="shared" si="23"/>
        <v>0.40000000037252903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7708235</v>
      </c>
      <c r="D1215" s="1">
        <f>BILANCA!E238</f>
        <v>7770652.6300000008</v>
      </c>
      <c r="E1215" s="1">
        <v>0</v>
      </c>
      <c r="F1215" s="1">
        <v>0</v>
      </c>
      <c r="G1215" s="2">
        <f t="shared" si="22"/>
        <v>5393893.3403200004</v>
      </c>
      <c r="H1215" s="2">
        <f t="shared" si="23"/>
        <v>0.36999999918043613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7708235</v>
      </c>
      <c r="D1216" s="1">
        <f>BILANCA!E239</f>
        <v>7770652.6300000008</v>
      </c>
      <c r="E1216" s="1">
        <v>0</v>
      </c>
      <c r="F1216" s="1">
        <v>0</v>
      </c>
      <c r="G1216" s="2">
        <f t="shared" si="22"/>
        <v>5417142.8805800006</v>
      </c>
      <c r="H1216" s="2">
        <f t="shared" si="23"/>
        <v>0.36999999918043613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7233706</v>
      </c>
      <c r="D1217" s="1">
        <f>BILANCA!E240</f>
        <v>7296123.9000000004</v>
      </c>
      <c r="E1217" s="1">
        <v>0</v>
      </c>
      <c r="F1217" s="1">
        <v>0</v>
      </c>
      <c r="G1217" s="2">
        <f t="shared" si="22"/>
        <v>5107273.1892000008</v>
      </c>
      <c r="H1217" s="2">
        <f t="shared" si="23"/>
        <v>9.999999962747097E-2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474529</v>
      </c>
      <c r="D1218" s="1">
        <f>BILANCA!E241</f>
        <v>474528.73</v>
      </c>
      <c r="E1218" s="1">
        <v>0</v>
      </c>
      <c r="F1218" s="1">
        <v>0</v>
      </c>
      <c r="G1218" s="2">
        <f t="shared" si="22"/>
        <v>334542.81809999997</v>
      </c>
      <c r="H1218" s="2">
        <f t="shared" si="23"/>
        <v>0.27000000001862645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-397155</v>
      </c>
      <c r="D1222" s="1">
        <f>BILANCA!E245</f>
        <v>-243233.49</v>
      </c>
      <c r="E1222" s="1">
        <v>0</v>
      </c>
      <c r="F1222" s="1">
        <v>0</v>
      </c>
      <c r="G1222" s="2">
        <f t="shared" si="22"/>
        <v>-211185.65321999998</v>
      </c>
      <c r="H1222" s="2">
        <f t="shared" si="23"/>
        <v>0.48999999999068677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397155</v>
      </c>
      <c r="D1227" s="1">
        <f>BILANCA!E250</f>
        <v>243233.49</v>
      </c>
      <c r="E1227" s="1">
        <v>0</v>
      </c>
      <c r="F1227" s="1">
        <v>0</v>
      </c>
      <c r="G1227" s="2">
        <f t="shared" si="22"/>
        <v>215603.76311999999</v>
      </c>
      <c r="H1227" s="2">
        <f t="shared" si="23"/>
        <v>0.48999999999068677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397155</v>
      </c>
      <c r="D1228" s="1">
        <f>BILANCA!E251</f>
        <v>243233.49</v>
      </c>
      <c r="E1228" s="1">
        <v>0</v>
      </c>
      <c r="F1228" s="1">
        <v>0</v>
      </c>
      <c r="G1228" s="2">
        <f t="shared" si="22"/>
        <v>216487.38509999998</v>
      </c>
      <c r="H1228" s="2">
        <f t="shared" si="23"/>
        <v>0.48999999999068677</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234523</v>
      </c>
      <c r="D1232" s="1">
        <f>BILANCA!E255</f>
        <v>179155.26</v>
      </c>
      <c r="E1232" s="1">
        <v>0</v>
      </c>
      <c r="F1232" s="1">
        <v>0</v>
      </c>
      <c r="G1232" s="2">
        <f t="shared" si="22"/>
        <v>147615.54648000002</v>
      </c>
      <c r="H1232" s="2">
        <f t="shared" si="23"/>
        <v>0.26000000000931323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23483</v>
      </c>
      <c r="D1236" s="1">
        <f>BILANCA!E259</f>
        <v>23483.25</v>
      </c>
      <c r="E1236" s="1">
        <v>0</v>
      </c>
      <c r="F1236" s="1">
        <v>0</v>
      </c>
      <c r="G1236" s="2">
        <f t="shared" si="22"/>
        <v>17823.7235</v>
      </c>
      <c r="H1236" s="2">
        <f t="shared" si="23"/>
        <v>0.25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23483</v>
      </c>
      <c r="D1237" s="1">
        <f>BILANCA!E260</f>
        <v>23483.25</v>
      </c>
      <c r="E1237" s="1">
        <v>0</v>
      </c>
      <c r="F1237" s="1">
        <v>0</v>
      </c>
      <c r="G1237" s="2">
        <f t="shared" si="22"/>
        <v>17894.172999999999</v>
      </c>
      <c r="H1237" s="2">
        <f t="shared" si="23"/>
        <v>0.25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234524</v>
      </c>
      <c r="D1240" s="1">
        <f>BILANCA!E264</f>
        <v>179155.26</v>
      </c>
      <c r="E1240" s="1">
        <v>0</v>
      </c>
      <c r="F1240" s="1">
        <v>0</v>
      </c>
      <c r="G1240" s="2">
        <f t="shared" si="22"/>
        <v>152358.47164</v>
      </c>
      <c r="H1240" s="2">
        <f t="shared" si="23"/>
        <v>0.26000000000931323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10590</v>
      </c>
      <c r="D1244" s="1">
        <f>BILANCA!E268</f>
        <v>3837.92</v>
      </c>
      <c r="E1244" s="1">
        <v>0</v>
      </c>
      <c r="F1244" s="1">
        <v>0</v>
      </c>
      <c r="G1244" s="2">
        <f t="shared" si="24"/>
        <v>4767.3842400000003</v>
      </c>
      <c r="H1244" s="2">
        <f t="shared" si="23"/>
        <v>7.999999999992724E-2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1396194</v>
      </c>
      <c r="D1264" s="1">
        <f>BILANCA!E288</f>
        <v>1289619.46</v>
      </c>
      <c r="E1264" s="1">
        <v>0</v>
      </c>
      <c r="F1264" s="1">
        <v>0</v>
      </c>
      <c r="G1264" s="2">
        <f t="shared" si="24"/>
        <v>1117096.6505200001</v>
      </c>
      <c r="H1264" s="2">
        <f t="shared" si="23"/>
        <v>0.4599999999627471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6976</v>
      </c>
      <c r="D1278" s="1">
        <f>BILANCA!E302</f>
        <v>0</v>
      </c>
      <c r="E1278" s="1">
        <v>0</v>
      </c>
      <c r="F1278" s="1">
        <v>0</v>
      </c>
      <c r="G1278" s="2">
        <f t="shared" si="24"/>
        <v>2057.92</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12074604</v>
      </c>
      <c r="D1408" s="1">
        <f>'RAS-funkcijski'!E114</f>
        <v>12688606.48</v>
      </c>
      <c r="E1408" s="1">
        <v>0</v>
      </c>
      <c r="F1408" s="1">
        <v>0</v>
      </c>
      <c r="G1408" s="2">
        <f t="shared" si="24"/>
        <v>4119699.8656000001</v>
      </c>
      <c r="H1408" s="2">
        <f t="shared" si="27"/>
        <v>0.48000000044703484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11506311</v>
      </c>
      <c r="D1409" s="1">
        <f>'RAS-funkcijski'!E115</f>
        <v>12053938.51</v>
      </c>
      <c r="E1409" s="1">
        <v>0</v>
      </c>
      <c r="F1409" s="1">
        <v>0</v>
      </c>
      <c r="G1409" s="2">
        <f t="shared" si="24"/>
        <v>3953174.8702199999</v>
      </c>
      <c r="H1409" s="2">
        <f t="shared" si="27"/>
        <v>0.49000000022351742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11506311</v>
      </c>
      <c r="D1411" s="1">
        <f>'RAS-funkcijski'!E117</f>
        <v>12053938.51</v>
      </c>
      <c r="E1411" s="1">
        <v>0</v>
      </c>
      <c r="F1411" s="1">
        <v>0</v>
      </c>
      <c r="G1411" s="2">
        <f t="shared" si="24"/>
        <v>4024403.2462600004</v>
      </c>
      <c r="H1411" s="2">
        <f t="shared" si="27"/>
        <v>0.49000000022351742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568293</v>
      </c>
      <c r="D1420" s="1">
        <f>'RAS-funkcijski'!E126</f>
        <v>634667.97</v>
      </c>
      <c r="E1420" s="1">
        <v>0</v>
      </c>
      <c r="F1420" s="1">
        <v>0</v>
      </c>
      <c r="G1420" s="2">
        <f t="shared" si="24"/>
        <v>224190.73067999998</v>
      </c>
      <c r="H1420" s="2">
        <f t="shared" si="27"/>
        <v>3.0000000027939677E-2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12074604</v>
      </c>
      <c r="D1435" s="13">
        <f>'RAS-funkcijski'!E141</f>
        <v>12688606.48</v>
      </c>
      <c r="E1435" s="13">
        <v>0</v>
      </c>
      <c r="F1435" s="13">
        <v>0</v>
      </c>
      <c r="G1435" s="14">
        <f t="shared" si="24"/>
        <v>5130898.9235200007</v>
      </c>
      <c r="H1435" s="14">
        <f t="shared" si="27"/>
        <v>0.48000000044703484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1396194.59</v>
      </c>
      <c r="D1480" s="6"/>
      <c r="E1480" s="6">
        <v>0</v>
      </c>
      <c r="F1480" s="6">
        <v>0</v>
      </c>
      <c r="G1480" s="7">
        <f t="shared" ref="G1480:G1580" si="34">B1480/1000*C1480</f>
        <v>1396.1945900000001</v>
      </c>
      <c r="H1480" s="7">
        <f t="shared" ref="H1480:H1580" si="35">ABS(C1480-ROUND(C1480,0))</f>
        <v>0.40999999991618097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12797114.93</v>
      </c>
      <c r="D1481" s="1">
        <v>0</v>
      </c>
      <c r="E1481" s="1">
        <v>0</v>
      </c>
      <c r="F1481" s="1">
        <v>0</v>
      </c>
      <c r="G1481" s="2">
        <f t="shared" si="34"/>
        <v>25594.229859999999</v>
      </c>
      <c r="H1481" s="2">
        <f t="shared" si="35"/>
        <v>7.0000000298023224E-2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12734696.879999999</v>
      </c>
      <c r="D1483" s="1">
        <v>0</v>
      </c>
      <c r="E1483" s="1">
        <v>0</v>
      </c>
      <c r="F1483" s="1">
        <v>0</v>
      </c>
      <c r="G1483" s="2">
        <f t="shared" si="34"/>
        <v>50938.787519999998</v>
      </c>
      <c r="H1483" s="2">
        <f t="shared" si="35"/>
        <v>0.12000000104308128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9989850.1199999992</v>
      </c>
      <c r="D1484" s="1">
        <v>0</v>
      </c>
      <c r="E1484" s="1">
        <v>0</v>
      </c>
      <c r="F1484" s="1">
        <v>0</v>
      </c>
      <c r="G1484" s="2">
        <f t="shared" si="34"/>
        <v>49949.250599999999</v>
      </c>
      <c r="H1484" s="2">
        <f t="shared" si="35"/>
        <v>0.11999999918043613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2664076.19</v>
      </c>
      <c r="D1485" s="1">
        <v>0</v>
      </c>
      <c r="E1485" s="1">
        <v>0</v>
      </c>
      <c r="F1485" s="1">
        <v>0</v>
      </c>
      <c r="G1485" s="2">
        <f t="shared" si="34"/>
        <v>15984.45714</v>
      </c>
      <c r="H1485" s="2">
        <f t="shared" si="35"/>
        <v>0.18999999994412065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24072.51</v>
      </c>
      <c r="D1486" s="1">
        <v>0</v>
      </c>
      <c r="E1486" s="1">
        <v>0</v>
      </c>
      <c r="F1486" s="1">
        <v>0</v>
      </c>
      <c r="G1486" s="2">
        <f t="shared" si="34"/>
        <v>168.50756999999999</v>
      </c>
      <c r="H1486" s="2">
        <f t="shared" si="35"/>
        <v>0.49000000000160071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56698.06</v>
      </c>
      <c r="D1491" s="1">
        <v>0</v>
      </c>
      <c r="E1491" s="1">
        <v>0</v>
      </c>
      <c r="F1491" s="1">
        <v>0</v>
      </c>
      <c r="G1491" s="2">
        <f t="shared" si="34"/>
        <v>680.37671999999998</v>
      </c>
      <c r="H1491" s="2">
        <f t="shared" si="35"/>
        <v>5.9999999997671694E-2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62418.05</v>
      </c>
      <c r="D1492" s="1">
        <v>0</v>
      </c>
      <c r="E1492" s="1">
        <v>0</v>
      </c>
      <c r="F1492" s="1">
        <v>0</v>
      </c>
      <c r="G1492" s="2">
        <f t="shared" si="34"/>
        <v>811.43465000000003</v>
      </c>
      <c r="H1492" s="2">
        <f t="shared" si="35"/>
        <v>5.0000000002910383E-2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12903690.060000001</v>
      </c>
      <c r="D1499" s="1">
        <v>0</v>
      </c>
      <c r="E1499" s="1">
        <v>0</v>
      </c>
      <c r="F1499" s="1">
        <v>0</v>
      </c>
      <c r="G1499" s="2">
        <f t="shared" si="34"/>
        <v>258073.80120000002</v>
      </c>
      <c r="H1499" s="2">
        <f t="shared" si="35"/>
        <v>6.0000000521540642E-2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12841272.01</v>
      </c>
      <c r="D1501" s="1">
        <v>0</v>
      </c>
      <c r="E1501" s="1">
        <v>0</v>
      </c>
      <c r="F1501" s="1">
        <v>0</v>
      </c>
      <c r="G1501" s="2">
        <f t="shared" si="34"/>
        <v>282507.98421999998</v>
      </c>
      <c r="H1501" s="2">
        <f t="shared" si="35"/>
        <v>9.9999997764825821E-3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9881293.1799999997</v>
      </c>
      <c r="D1502" s="1">
        <v>0</v>
      </c>
      <c r="E1502" s="1">
        <v>0</v>
      </c>
      <c r="F1502" s="1">
        <v>0</v>
      </c>
      <c r="G1502" s="2">
        <f t="shared" si="34"/>
        <v>227269.74313999998</v>
      </c>
      <c r="H1502" s="2">
        <f t="shared" si="35"/>
        <v>0.17999999970197678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2730888.28</v>
      </c>
      <c r="D1503" s="1">
        <v>0</v>
      </c>
      <c r="E1503" s="1">
        <v>0</v>
      </c>
      <c r="F1503" s="1">
        <v>0</v>
      </c>
      <c r="G1503" s="2">
        <f t="shared" si="34"/>
        <v>65541.318719999996</v>
      </c>
      <c r="H1503" s="2">
        <f t="shared" si="35"/>
        <v>0.27999999979510903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23921.34</v>
      </c>
      <c r="D1504" s="1">
        <v>0</v>
      </c>
      <c r="E1504" s="1">
        <v>0</v>
      </c>
      <c r="F1504" s="1">
        <v>0</v>
      </c>
      <c r="G1504" s="2">
        <f t="shared" si="34"/>
        <v>598.0335</v>
      </c>
      <c r="H1504" s="2">
        <f t="shared" si="35"/>
        <v>0.34000000000014552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205169.21</v>
      </c>
      <c r="D1509" s="1">
        <v>0</v>
      </c>
      <c r="E1509" s="1">
        <v>0</v>
      </c>
      <c r="F1509" s="1">
        <v>0</v>
      </c>
      <c r="G1509" s="2">
        <f t="shared" si="34"/>
        <v>6155.0762999999997</v>
      </c>
      <c r="H1509" s="2">
        <f t="shared" si="35"/>
        <v>0.20999999999185093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62418.05</v>
      </c>
      <c r="D1510" s="1">
        <v>0</v>
      </c>
      <c r="E1510" s="1">
        <v>0</v>
      </c>
      <c r="F1510" s="1">
        <v>0</v>
      </c>
      <c r="G1510" s="2">
        <f t="shared" si="34"/>
        <v>1934.95955</v>
      </c>
      <c r="H1510" s="2">
        <f t="shared" si="35"/>
        <v>5.0000000002910383E-2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1289619.459999999</v>
      </c>
      <c r="D1517" s="1">
        <v>0</v>
      </c>
      <c r="E1517" s="1">
        <v>0</v>
      </c>
      <c r="F1517" s="1">
        <v>0</v>
      </c>
      <c r="G1517" s="2">
        <f t="shared" si="34"/>
        <v>49005.539479999963</v>
      </c>
      <c r="H1517" s="2">
        <f t="shared" si="35"/>
        <v>0.45999999903142452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1289619.46</v>
      </c>
      <c r="D1576" s="1">
        <v>0</v>
      </c>
      <c r="E1576" s="1">
        <v>0</v>
      </c>
      <c r="F1576" s="1">
        <v>0</v>
      </c>
      <c r="G1576" s="2">
        <f t="shared" si="34"/>
        <v>125093.08762000001</v>
      </c>
      <c r="H1576" s="2">
        <f t="shared" si="35"/>
        <v>0.4599999999627471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1289619.46</v>
      </c>
      <c r="D1578" s="1">
        <v>0</v>
      </c>
      <c r="E1578" s="1">
        <v>0</v>
      </c>
      <c r="F1578" s="1">
        <v>0</v>
      </c>
      <c r="G1578" s="2">
        <f t="shared" si="34"/>
        <v>127672.32654000001</v>
      </c>
      <c r="H1578" s="2">
        <f t="shared" si="35"/>
        <v>0.4599999999627471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8" t="s">
        <v>22</v>
      </c>
      <c r="B2" s="319"/>
      <c r="C2" s="319"/>
      <c r="D2" s="319"/>
      <c r="E2" s="319"/>
      <c r="F2" s="319"/>
      <c r="G2" s="319"/>
      <c r="H2" s="319"/>
      <c r="I2" s="319"/>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20" t="s">
        <v>24</v>
      </c>
      <c r="B4" s="321"/>
      <c r="C4" s="321"/>
      <c r="D4" s="321"/>
      <c r="E4" s="321"/>
      <c r="F4" s="321"/>
      <c r="G4" s="321"/>
      <c r="H4" s="321"/>
      <c r="I4" s="321"/>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15456</v>
      </c>
      <c r="H6" s="19" t="s">
        <v>26</v>
      </c>
      <c r="I6" s="20" t="s">
        <v>27</v>
      </c>
      <c r="J6" s="4"/>
      <c r="L6" s="4"/>
      <c r="M6" s="4"/>
      <c r="N6" s="4"/>
      <c r="O6" s="4"/>
      <c r="P6" s="4"/>
      <c r="Q6" s="4"/>
      <c r="R6" s="4"/>
      <c r="S6" s="4"/>
      <c r="T6" s="4"/>
      <c r="U6" s="4"/>
      <c r="V6" s="4"/>
      <c r="W6" s="4"/>
      <c r="X6" s="4"/>
    </row>
    <row r="7" spans="1:24" ht="15" customHeight="1" x14ac:dyDescent="0.2">
      <c r="B7" s="21"/>
      <c r="C7" s="22"/>
      <c r="D7" s="23"/>
      <c r="E7" s="322" t="s">
        <v>28</v>
      </c>
      <c r="F7" s="325" t="s">
        <v>29</v>
      </c>
      <c r="G7" s="326"/>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3392</v>
      </c>
      <c r="E8" s="323"/>
      <c r="F8" s="314" t="s">
        <v>31</v>
      </c>
      <c r="G8" s="31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3"/>
      <c r="F9" s="316" t="s">
        <v>32</v>
      </c>
      <c r="G9" s="31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v>31</v>
      </c>
      <c r="E10" s="323"/>
      <c r="F10" s="314" t="s">
        <v>35</v>
      </c>
      <c r="G10" s="315"/>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4"/>
      <c r="F11" s="327" t="s">
        <v>36</v>
      </c>
      <c r="G11" s="32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39</v>
      </c>
      <c r="B15" s="332" t="s">
        <v>40</v>
      </c>
      <c r="C15" s="333"/>
      <c r="D15" s="333"/>
      <c r="E15" s="333"/>
      <c r="F15" s="334"/>
      <c r="G15" s="264" t="s">
        <v>41</v>
      </c>
      <c r="H15" s="264" t="s">
        <v>42</v>
      </c>
      <c r="I15" s="265" t="s">
        <v>43</v>
      </c>
      <c r="J15" s="4"/>
      <c r="K15" s="4"/>
      <c r="L15" s="4"/>
      <c r="M15" s="4"/>
      <c r="N15" s="4"/>
      <c r="O15" s="4"/>
      <c r="P15" s="4"/>
      <c r="Q15" s="4"/>
      <c r="R15" s="4"/>
      <c r="S15" s="4"/>
      <c r="T15" s="4"/>
      <c r="U15" s="4"/>
      <c r="V15" s="4"/>
      <c r="W15" s="4"/>
      <c r="X15" s="4"/>
    </row>
    <row r="16" spans="1:24" ht="12.75" customHeight="1" x14ac:dyDescent="0.2">
      <c r="A16" s="329" t="s">
        <v>29</v>
      </c>
      <c r="B16" s="335" t="str">
        <f>'PR-RAS'!B6</f>
        <v xml:space="preserve">PRIHODI POSLOVANJA (šifre 61+62+63+64+65+66+67+68) </v>
      </c>
      <c r="C16" s="336"/>
      <c r="D16" s="336"/>
      <c r="E16" s="336"/>
      <c r="F16" s="337"/>
      <c r="G16" s="34" t="str">
        <f>'PR-RAS'!C6</f>
        <v>6</v>
      </c>
      <c r="H16" s="172">
        <f>'PR-RAS'!D6</f>
        <v>12031563</v>
      </c>
      <c r="I16" s="172">
        <f>'PR-RAS'!E6</f>
        <v>12842527.99</v>
      </c>
      <c r="J16" s="4"/>
      <c r="K16" s="4"/>
      <c r="L16" s="4"/>
      <c r="M16" s="4"/>
      <c r="N16" s="4"/>
      <c r="O16" s="4"/>
      <c r="P16" s="4"/>
      <c r="Q16" s="4"/>
      <c r="R16" s="4"/>
      <c r="S16" s="4"/>
      <c r="T16" s="4"/>
      <c r="U16" s="4"/>
      <c r="V16" s="4"/>
      <c r="W16" s="4"/>
      <c r="X16" s="4"/>
    </row>
    <row r="17" spans="1:24" ht="12.75" customHeight="1" x14ac:dyDescent="0.2">
      <c r="A17" s="330"/>
      <c r="B17" s="338" t="str">
        <f>'PR-RAS'!B151</f>
        <v xml:space="preserve">RASHODI POSLOVANJA (šifre 31+32+34+35+36+37+38) </v>
      </c>
      <c r="C17" s="339"/>
      <c r="D17" s="339"/>
      <c r="E17" s="339"/>
      <c r="F17" s="340"/>
      <c r="G17" s="35" t="str">
        <f>'PR-RAS'!C151</f>
        <v>3</v>
      </c>
      <c r="H17" s="172">
        <f>'PR-RAS'!D151</f>
        <v>11995294</v>
      </c>
      <c r="I17" s="172">
        <f>'PR-RAS'!E151</f>
        <v>12626188.429999998</v>
      </c>
      <c r="J17" s="4"/>
      <c r="K17" s="4"/>
      <c r="L17" s="4"/>
      <c r="M17" s="4"/>
      <c r="N17" s="4"/>
      <c r="O17" s="4"/>
      <c r="P17" s="4"/>
      <c r="Q17" s="4"/>
      <c r="R17" s="4"/>
      <c r="S17" s="4"/>
      <c r="T17" s="4"/>
      <c r="U17" s="4"/>
      <c r="V17" s="4"/>
      <c r="W17" s="4"/>
      <c r="X17" s="4"/>
    </row>
    <row r="18" spans="1:24" ht="12.75" customHeight="1" x14ac:dyDescent="0.2">
      <c r="A18" s="330"/>
      <c r="B18" s="338" t="str">
        <f>'PR-RAS'!B645</f>
        <v>Višak prihoda i primitaka raspoloživ u sljedećem razdoblju (šifre X005 + '9221-9222' - Y005 - '9222-9221')</v>
      </c>
      <c r="C18" s="339"/>
      <c r="D18" s="339"/>
      <c r="E18" s="339"/>
      <c r="F18" s="340"/>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1"/>
      <c r="B19" s="341" t="str">
        <f>'PR-RAS'!B646</f>
        <v>Manjak prihoda i primitaka za pokriće u sljedećem razdoblju (šifre Y005 + '9222-9221' - X005 - '9221-9222' )</v>
      </c>
      <c r="C19" s="342"/>
      <c r="D19" s="342"/>
      <c r="E19" s="342"/>
      <c r="F19" s="343"/>
      <c r="G19" s="36" t="str">
        <f>'PR-RAS'!C646</f>
        <v>Y006</v>
      </c>
      <c r="H19" s="173">
        <f>'PR-RAS'!D646</f>
        <v>397155</v>
      </c>
      <c r="I19" s="173">
        <f>'PR-RAS'!E646</f>
        <v>243233.48999999836</v>
      </c>
      <c r="J19" s="4"/>
      <c r="K19" s="4"/>
      <c r="L19" s="4"/>
      <c r="M19" s="4"/>
      <c r="N19" s="4"/>
      <c r="O19" s="4"/>
      <c r="P19" s="4"/>
      <c r="Q19" s="4"/>
      <c r="R19" s="4"/>
      <c r="S19" s="4"/>
      <c r="T19" s="4"/>
      <c r="U19" s="4"/>
      <c r="V19" s="4"/>
      <c r="W19" s="4"/>
      <c r="X19" s="4"/>
    </row>
    <row r="20" spans="1:24" ht="12.75" customHeight="1" x14ac:dyDescent="0.2">
      <c r="A20" s="329" t="s">
        <v>31</v>
      </c>
      <c r="B20" s="335" t="str">
        <f>BILANCA!B7</f>
        <v>Nefinancijska imovina (šifre 01+02+03+04+05+06)</v>
      </c>
      <c r="C20" s="336"/>
      <c r="D20" s="336"/>
      <c r="E20" s="336"/>
      <c r="F20" s="337"/>
      <c r="G20" s="159" t="str">
        <f>BILANCA!C7</f>
        <v>B002</v>
      </c>
      <c r="H20" s="174">
        <f>BILANCA!D7</f>
        <v>7663939</v>
      </c>
      <c r="I20" s="175">
        <f>BILANCA!E7</f>
        <v>7726358.1400000006</v>
      </c>
      <c r="J20" s="4"/>
      <c r="K20" s="4"/>
      <c r="L20" s="4"/>
      <c r="M20" s="4"/>
      <c r="N20" s="4"/>
      <c r="O20" s="4"/>
      <c r="P20" s="4"/>
      <c r="Q20" s="4"/>
      <c r="R20" s="4"/>
      <c r="S20" s="4"/>
      <c r="T20" s="4"/>
      <c r="U20" s="4"/>
      <c r="V20" s="4"/>
      <c r="W20" s="4"/>
      <c r="X20" s="4"/>
    </row>
    <row r="21" spans="1:24" ht="12.75" customHeight="1" x14ac:dyDescent="0.2">
      <c r="A21" s="330"/>
      <c r="B21" s="338" t="str">
        <f>BILANCA!B68</f>
        <v>Financijska imovina (šifre 11+12+13+14+15+16+17+19)</v>
      </c>
      <c r="C21" s="339"/>
      <c r="D21" s="339"/>
      <c r="E21" s="339"/>
      <c r="F21" s="340"/>
      <c r="G21" s="160" t="str">
        <f>BILANCA!C68</f>
        <v>1</v>
      </c>
      <c r="H21" s="176">
        <f>BILANCA!D68</f>
        <v>1277858</v>
      </c>
      <c r="I21" s="177">
        <f>BILANCA!E68</f>
        <v>1269835.7200000002</v>
      </c>
      <c r="J21" s="4"/>
      <c r="K21" s="4"/>
      <c r="L21" s="4"/>
      <c r="M21" s="4"/>
      <c r="N21" s="4"/>
      <c r="O21" s="4"/>
      <c r="P21" s="4"/>
      <c r="Q21" s="4"/>
      <c r="R21" s="4"/>
      <c r="S21" s="4"/>
      <c r="T21" s="4"/>
      <c r="U21" s="4"/>
      <c r="V21" s="4"/>
      <c r="W21" s="4"/>
      <c r="X21" s="4"/>
    </row>
    <row r="22" spans="1:24" ht="12.75" customHeight="1" x14ac:dyDescent="0.2">
      <c r="A22" s="330"/>
      <c r="B22" s="338" t="str">
        <f>BILANCA!B176</f>
        <v xml:space="preserve">Obveze (šifre 23+24+25+26+29) </v>
      </c>
      <c r="C22" s="339"/>
      <c r="D22" s="339"/>
      <c r="E22" s="339"/>
      <c r="F22" s="340"/>
      <c r="G22" s="160" t="str">
        <f>BILANCA!C176</f>
        <v>2</v>
      </c>
      <c r="H22" s="176">
        <f>BILANCA!D176</f>
        <v>1396194</v>
      </c>
      <c r="I22" s="177">
        <f>BILANCA!E176</f>
        <v>1289619.4600000002</v>
      </c>
      <c r="J22" s="4"/>
      <c r="K22" s="4"/>
      <c r="L22" s="4"/>
      <c r="M22" s="4"/>
      <c r="N22" s="4"/>
      <c r="O22" s="4"/>
      <c r="P22" s="4"/>
      <c r="Q22" s="4"/>
      <c r="R22" s="4"/>
      <c r="S22" s="4"/>
      <c r="T22" s="4"/>
      <c r="U22" s="4"/>
      <c r="V22" s="4"/>
      <c r="W22" s="4"/>
      <c r="X22" s="4"/>
    </row>
    <row r="23" spans="1:24" ht="12.75" customHeight="1" x14ac:dyDescent="0.2">
      <c r="A23" s="331"/>
      <c r="B23" s="341" t="str">
        <f>BILANCA!B237</f>
        <v>Vlastiti izvori (šifre 91 + 922 - 93 + 96 do 98)</v>
      </c>
      <c r="C23" s="342"/>
      <c r="D23" s="342"/>
      <c r="E23" s="342"/>
      <c r="F23" s="343"/>
      <c r="G23" s="161" t="str">
        <f>BILANCA!C237</f>
        <v>9</v>
      </c>
      <c r="H23" s="178">
        <f>BILANCA!D237</f>
        <v>7545603</v>
      </c>
      <c r="I23" s="179">
        <f>BILANCA!E237</f>
        <v>7706574.4000000004</v>
      </c>
      <c r="J23" s="4"/>
      <c r="K23" s="4"/>
      <c r="L23" s="4"/>
      <c r="M23" s="4"/>
      <c r="N23" s="4"/>
      <c r="O23" s="4"/>
      <c r="P23" s="4"/>
      <c r="Q23" s="4"/>
      <c r="R23" s="4"/>
      <c r="S23" s="4"/>
      <c r="T23" s="4"/>
      <c r="U23" s="4"/>
      <c r="V23" s="4"/>
      <c r="W23" s="4"/>
      <c r="X23" s="4"/>
    </row>
    <row r="24" spans="1:24" ht="12.75" customHeight="1" x14ac:dyDescent="0.2">
      <c r="A24" s="329" t="s">
        <v>44</v>
      </c>
      <c r="B24" s="335" t="str">
        <f>'RAS-funkcijski'!B5</f>
        <v>Opće javne usluge (šifre 011+012+013+014 do 018)</v>
      </c>
      <c r="C24" s="336"/>
      <c r="D24" s="336"/>
      <c r="E24" s="336"/>
      <c r="F24" s="337"/>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38" t="str">
        <f>'RAS-funkcijski'!B35</f>
        <v>Ekonomski poslovi (šifre 041+042+043+044+045+046+047+048+049)</v>
      </c>
      <c r="C25" s="339"/>
      <c r="D25" s="339"/>
      <c r="E25" s="339"/>
      <c r="F25" s="340"/>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38" t="str">
        <f>'RAS-funkcijski'!B88</f>
        <v>Rashodi vezani za stanovanje i kom. pogodnosti koji nisu drugdje svrstani</v>
      </c>
      <c r="C26" s="339"/>
      <c r="D26" s="339"/>
      <c r="E26" s="339"/>
      <c r="F26" s="340"/>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38" t="str">
        <f>'RAS-funkcijski'!B114</f>
        <v>Obrazovanje (šifre 091+092+093+094+095+096+097+098)</v>
      </c>
      <c r="C27" s="339"/>
      <c r="D27" s="339"/>
      <c r="E27" s="339"/>
      <c r="F27" s="340"/>
      <c r="G27" s="160" t="str">
        <f>'RAS-funkcijski'!C114</f>
        <v>09</v>
      </c>
      <c r="H27" s="176">
        <f>'RAS-funkcijski'!D114</f>
        <v>12074604</v>
      </c>
      <c r="I27" s="177">
        <f>'RAS-funkcijski'!E114</f>
        <v>12688606.48</v>
      </c>
      <c r="J27" s="4"/>
      <c r="K27" s="4"/>
      <c r="L27" s="4"/>
      <c r="M27" s="4"/>
      <c r="N27" s="4"/>
      <c r="O27" s="4"/>
      <c r="P27" s="4"/>
      <c r="Q27" s="4"/>
      <c r="R27" s="4"/>
      <c r="S27" s="4"/>
      <c r="T27" s="4"/>
      <c r="U27" s="4"/>
      <c r="V27" s="4"/>
      <c r="W27" s="4"/>
      <c r="X27" s="4"/>
    </row>
    <row r="28" spans="1:24" ht="12.75" customHeight="1" x14ac:dyDescent="0.2">
      <c r="A28" s="331"/>
      <c r="B28" s="341" t="str">
        <f>'RAS-funkcijski'!B141</f>
        <v>Kontrolni zbroj (šifre 01+02+03+04+05+06+07+08+09+10)</v>
      </c>
      <c r="C28" s="342"/>
      <c r="D28" s="342"/>
      <c r="E28" s="342"/>
      <c r="F28" s="343"/>
      <c r="G28" s="161" t="str">
        <f>'RAS-funkcijski'!C141</f>
        <v>R1</v>
      </c>
      <c r="H28" s="180">
        <f>'RAS-funkcijski'!D141</f>
        <v>12074604</v>
      </c>
      <c r="I28" s="181">
        <f>'RAS-funkcijski'!E141</f>
        <v>12688606.48</v>
      </c>
      <c r="J28" s="4"/>
      <c r="K28" s="4"/>
      <c r="L28" s="4"/>
      <c r="M28" s="4"/>
      <c r="N28" s="4"/>
      <c r="O28" s="4"/>
      <c r="P28" s="4"/>
      <c r="Q28" s="4"/>
      <c r="R28" s="4"/>
      <c r="S28" s="4"/>
      <c r="T28" s="4"/>
      <c r="U28" s="4"/>
      <c r="V28" s="4"/>
      <c r="W28" s="4"/>
      <c r="X28" s="4"/>
    </row>
    <row r="29" spans="1:24" ht="12.75" customHeight="1" x14ac:dyDescent="0.2">
      <c r="A29" s="329" t="s">
        <v>35</v>
      </c>
      <c r="B29" s="345" t="str">
        <f>'P-VRIO'!B5</f>
        <v>Promjene u vrijednosti i obujmu imovine (šifre 91511+91512)</v>
      </c>
      <c r="C29" s="336"/>
      <c r="D29" s="336"/>
      <c r="E29" s="336"/>
      <c r="F29" s="337"/>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46" t="str">
        <f>'P-VRIO'!B22</f>
        <v>Promjene u obujmu imovine (šifre P016+P023)</v>
      </c>
      <c r="C30" s="339"/>
      <c r="D30" s="339"/>
      <c r="E30" s="339"/>
      <c r="F30" s="340"/>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46" t="str">
        <f>'P-VRIO'!B38</f>
        <v>Promjene u vrijednosti (revalorizacija) i obujmu obveza (šifre 91521+91522)</v>
      </c>
      <c r="C31" s="339"/>
      <c r="D31" s="339"/>
      <c r="E31" s="339"/>
      <c r="F31" s="340"/>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47" t="str">
        <f>'P-VRIO'!B44</f>
        <v>Promjene u obujmu obveza (šifre P035 do P038)</v>
      </c>
      <c r="C32" s="342"/>
      <c r="D32" s="342"/>
      <c r="E32" s="342"/>
      <c r="F32" s="343"/>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36</v>
      </c>
      <c r="B33" s="335" t="str">
        <f>OBVEZE!B5</f>
        <v>Stanje obveza 1. siječnja (=stanju obveza iz Izvještaja o obvezama na 31. prosinca prethodne godine)</v>
      </c>
      <c r="C33" s="336"/>
      <c r="D33" s="336"/>
      <c r="E33" s="336"/>
      <c r="F33" s="337"/>
      <c r="G33" s="159" t="str">
        <f>OBVEZE!C5</f>
        <v>V001</v>
      </c>
      <c r="H33" s="182" t="s">
        <v>45</v>
      </c>
      <c r="I33" s="183">
        <f>OBVEZE!D5</f>
        <v>1396194.59</v>
      </c>
      <c r="J33" s="4"/>
      <c r="K33" s="4"/>
      <c r="L33" s="4"/>
      <c r="M33" s="4"/>
      <c r="N33" s="4"/>
      <c r="O33" s="4"/>
      <c r="P33" s="4"/>
      <c r="Q33" s="4"/>
      <c r="R33" s="4"/>
      <c r="S33" s="4"/>
      <c r="T33" s="4"/>
      <c r="U33" s="4"/>
      <c r="V33" s="4"/>
      <c r="W33" s="4"/>
      <c r="X33" s="4"/>
    </row>
    <row r="34" spans="1:24" ht="12.75" customHeight="1" x14ac:dyDescent="0.2">
      <c r="A34" s="330"/>
      <c r="B34" s="338" t="str">
        <f>OBVEZE!B42</f>
        <v>Stanje obveza na kraju izvještajnog razdoblja (šifre V001+V002-V004) i (šifre V007+V009)</v>
      </c>
      <c r="C34" s="339"/>
      <c r="D34" s="339"/>
      <c r="E34" s="339"/>
      <c r="F34" s="340"/>
      <c r="G34" s="160" t="str">
        <f>OBVEZE!C42</f>
        <v>V006</v>
      </c>
      <c r="H34" s="176" t="s">
        <v>45</v>
      </c>
      <c r="I34" s="177">
        <f>OBVEZE!D42</f>
        <v>1289619.459999999</v>
      </c>
      <c r="J34" s="4"/>
      <c r="K34" s="4"/>
      <c r="L34" s="4"/>
      <c r="M34" s="4"/>
      <c r="N34" s="4"/>
      <c r="O34" s="4"/>
      <c r="P34" s="4"/>
      <c r="Q34" s="4"/>
      <c r="R34" s="4"/>
      <c r="S34" s="4"/>
      <c r="T34" s="4"/>
      <c r="U34" s="4"/>
      <c r="V34" s="4"/>
      <c r="W34" s="4"/>
      <c r="X34" s="4"/>
    </row>
    <row r="35" spans="1:24" ht="12.75" customHeight="1" x14ac:dyDescent="0.2">
      <c r="A35" s="330"/>
      <c r="B35" s="338" t="str">
        <f>OBVEZE!B43</f>
        <v>Stanje dospjelih obveza na kraju izvještajnog razdoblja (šifre V008+D23+D24 + 'D dio 25,26')</v>
      </c>
      <c r="C35" s="339"/>
      <c r="D35" s="339"/>
      <c r="E35" s="339"/>
      <c r="F35" s="340"/>
      <c r="G35" s="160" t="str">
        <f>OBVEZE!C43</f>
        <v>V007</v>
      </c>
      <c r="H35" s="176" t="s">
        <v>45</v>
      </c>
      <c r="I35" s="177">
        <f>OBVEZE!D43</f>
        <v>0</v>
      </c>
      <c r="J35" s="4"/>
      <c r="K35" s="4"/>
      <c r="L35" s="4"/>
      <c r="M35" s="4"/>
      <c r="N35" s="4"/>
      <c r="O35" s="4"/>
      <c r="P35" s="4"/>
      <c r="Q35" s="4"/>
      <c r="R35" s="4"/>
      <c r="S35" s="4"/>
      <c r="T35" s="4"/>
      <c r="U35" s="4"/>
      <c r="V35" s="4"/>
      <c r="W35" s="4"/>
      <c r="X35" s="4"/>
    </row>
    <row r="36" spans="1:24" ht="12.75" customHeight="1" x14ac:dyDescent="0.2">
      <c r="A36" s="331"/>
      <c r="B36" s="341" t="str">
        <f>OBVEZE!B101</f>
        <v>Stanje nedospjelih obveza na kraju izvještajnog razdoblja (šifre V010 + ND23 + ND24 + 'ND dio 25,26')</v>
      </c>
      <c r="C36" s="342"/>
      <c r="D36" s="342"/>
      <c r="E36" s="342"/>
      <c r="F36" s="343"/>
      <c r="G36" s="161" t="str">
        <f>OBVEZE!C101</f>
        <v>V009</v>
      </c>
      <c r="H36" s="180" t="s">
        <v>45</v>
      </c>
      <c r="I36" s="181">
        <f>OBVEZE!D101</f>
        <v>1289619.46</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4" t="s">
        <v>46</v>
      </c>
      <c r="I39" s="34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abSelected="1" topLeftCell="A34" zoomScaleNormal="100" workbookViewId="0">
      <selection activeCell="E86" sqref="E8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47</v>
      </c>
      <c r="B2" s="353"/>
      <c r="C2" s="353"/>
      <c r="D2" s="353"/>
      <c r="E2" s="353"/>
      <c r="F2" s="353"/>
    </row>
    <row r="3" spans="1:25" s="224" customFormat="1" ht="48" x14ac:dyDescent="0.2">
      <c r="A3" s="310" t="s">
        <v>48</v>
      </c>
      <c r="B3" s="311" t="s">
        <v>40</v>
      </c>
      <c r="C3" s="285" t="s">
        <v>41</v>
      </c>
      <c r="D3" s="311" t="s">
        <v>49</v>
      </c>
      <c r="E3" s="311" t="s">
        <v>50</v>
      </c>
      <c r="F3" s="286"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53</v>
      </c>
      <c r="B5" s="355"/>
      <c r="C5" s="216"/>
      <c r="D5" s="74"/>
      <c r="E5" s="74"/>
      <c r="F5" s="61"/>
    </row>
    <row r="6" spans="1:25" ht="12.75" customHeight="1" x14ac:dyDescent="0.2">
      <c r="A6" s="55">
        <v>6</v>
      </c>
      <c r="B6" s="87" t="s">
        <v>54</v>
      </c>
      <c r="C6" s="52" t="s">
        <v>55</v>
      </c>
      <c r="D6" s="53">
        <f>D7+D44+D50+D82+D106+D124+D133+D139</f>
        <v>12031563</v>
      </c>
      <c r="E6" s="53">
        <f>E7+E44+E50+E82+E106+E124+E133+E139</f>
        <v>12842527.99</v>
      </c>
      <c r="F6" s="54">
        <f t="shared" ref="F6:F131" si="0">IF(D6&lt;&gt;0,IF(E6/D6&gt;=100,"&gt;&gt;100",E6/D6*100),"-")</f>
        <v>106.74031287539283</v>
      </c>
    </row>
    <row r="7" spans="1:25" ht="12.75" customHeight="1" x14ac:dyDescent="0.2">
      <c r="A7" s="55">
        <v>61</v>
      </c>
      <c r="B7" s="309" t="s">
        <v>56</v>
      </c>
      <c r="C7" s="52" t="s">
        <v>57</v>
      </c>
      <c r="D7" s="53">
        <f t="shared" ref="D7:E7" si="1">D8+D17+D23+D29+D37+D40</f>
        <v>0</v>
      </c>
      <c r="E7" s="53">
        <f t="shared" si="1"/>
        <v>0</v>
      </c>
      <c r="F7" s="54" t="str">
        <f t="shared" si="0"/>
        <v>-</v>
      </c>
    </row>
    <row r="8" spans="1:25" ht="12.75" customHeight="1" x14ac:dyDescent="0.2">
      <c r="A8" s="55">
        <v>611</v>
      </c>
      <c r="B8" s="87" t="s">
        <v>58</v>
      </c>
      <c r="C8" s="52" t="s">
        <v>59</v>
      </c>
      <c r="D8" s="53">
        <f t="shared" ref="D8:E8" si="2">SUM(D9:D14)-D15-D16</f>
        <v>0</v>
      </c>
      <c r="E8" s="53">
        <f t="shared" si="2"/>
        <v>0</v>
      </c>
      <c r="F8" s="54" t="str">
        <f t="shared" si="0"/>
        <v>-</v>
      </c>
    </row>
    <row r="9" spans="1:25" ht="12.75" customHeight="1" x14ac:dyDescent="0.2">
      <c r="A9" s="55">
        <v>6111</v>
      </c>
      <c r="B9" s="87" t="s">
        <v>60</v>
      </c>
      <c r="C9" s="52" t="s">
        <v>61</v>
      </c>
      <c r="D9" s="244"/>
      <c r="E9" s="244"/>
      <c r="F9" s="54" t="str">
        <f t="shared" si="0"/>
        <v>-</v>
      </c>
    </row>
    <row r="10" spans="1:25" ht="12.75" customHeight="1" x14ac:dyDescent="0.2">
      <c r="A10" s="55">
        <v>6112</v>
      </c>
      <c r="B10" s="87" t="s">
        <v>62</v>
      </c>
      <c r="C10" s="52" t="s">
        <v>63</v>
      </c>
      <c r="D10" s="244"/>
      <c r="E10" s="244"/>
      <c r="F10" s="54" t="str">
        <f t="shared" si="0"/>
        <v>-</v>
      </c>
    </row>
    <row r="11" spans="1:25" ht="12.75" customHeight="1" x14ac:dyDescent="0.2">
      <c r="A11" s="55">
        <v>6113</v>
      </c>
      <c r="B11" s="87" t="s">
        <v>64</v>
      </c>
      <c r="C11" s="52" t="s">
        <v>65</v>
      </c>
      <c r="D11" s="244"/>
      <c r="E11" s="244"/>
      <c r="F11" s="54" t="str">
        <f t="shared" si="0"/>
        <v>-</v>
      </c>
    </row>
    <row r="12" spans="1:25" ht="12.75" customHeight="1" x14ac:dyDescent="0.2">
      <c r="A12" s="55">
        <v>6114</v>
      </c>
      <c r="B12" s="87" t="s">
        <v>66</v>
      </c>
      <c r="C12" s="52" t="s">
        <v>67</v>
      </c>
      <c r="D12" s="244"/>
      <c r="E12" s="244"/>
      <c r="F12" s="54" t="str">
        <f t="shared" si="0"/>
        <v>-</v>
      </c>
    </row>
    <row r="13" spans="1:25" ht="12.75" customHeight="1" x14ac:dyDescent="0.2">
      <c r="A13" s="55">
        <v>6115</v>
      </c>
      <c r="B13" s="87" t="s">
        <v>68</v>
      </c>
      <c r="C13" s="52" t="s">
        <v>69</v>
      </c>
      <c r="D13" s="244"/>
      <c r="E13" s="244"/>
      <c r="F13" s="54" t="str">
        <f t="shared" si="0"/>
        <v>-</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c r="E15" s="244"/>
      <c r="F15" s="54" t="str">
        <f t="shared" si="0"/>
        <v>-</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0</v>
      </c>
      <c r="E23" s="53">
        <f t="shared" si="4"/>
        <v>0</v>
      </c>
      <c r="F23" s="54" t="str">
        <f t="shared" si="0"/>
        <v>-</v>
      </c>
    </row>
    <row r="24" spans="1:6" ht="12.75" customHeight="1" x14ac:dyDescent="0.2">
      <c r="A24" s="55">
        <v>6131</v>
      </c>
      <c r="B24" s="87" t="s">
        <v>90</v>
      </c>
      <c r="C24" s="52" t="s">
        <v>91</v>
      </c>
      <c r="D24" s="244"/>
      <c r="E24" s="244"/>
      <c r="F24" s="54" t="str">
        <f t="shared" si="0"/>
        <v>-</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c r="E27" s="244"/>
      <c r="F27" s="54" t="str">
        <f t="shared" si="0"/>
        <v>-</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0</v>
      </c>
      <c r="E29" s="53">
        <f t="shared" si="5"/>
        <v>0</v>
      </c>
      <c r="F29" s="54" t="str">
        <f t="shared" si="0"/>
        <v>-</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c r="E31" s="244"/>
      <c r="F31" s="54" t="str">
        <f t="shared" si="0"/>
        <v>-</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c r="E33" s="244"/>
      <c r="F33" s="54" t="str">
        <f t="shared" si="0"/>
        <v>-</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4" x14ac:dyDescent="0.2">
      <c r="A50" s="55">
        <v>63</v>
      </c>
      <c r="B50" s="88" t="s">
        <v>142</v>
      </c>
      <c r="C50" s="52" t="s">
        <v>143</v>
      </c>
      <c r="D50" s="53">
        <f>D51+D54+D59+D62+D65+D68+D71+D74+D77</f>
        <v>9200324</v>
      </c>
      <c r="E50" s="53">
        <f>E51+E54+E59+E62+E65+E68+E71+E74+E77</f>
        <v>9433714.1600000001</v>
      </c>
      <c r="F50" s="54">
        <f t="shared" si="0"/>
        <v>102.53676022713982</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24"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4" x14ac:dyDescent="0.2">
      <c r="A59" s="55">
        <v>633</v>
      </c>
      <c r="B59" s="88" t="s">
        <v>160</v>
      </c>
      <c r="C59" s="52" t="s">
        <v>161</v>
      </c>
      <c r="D59" s="53">
        <f t="shared" ref="D59:E59" si="12">SUM(D60:D61)</f>
        <v>0</v>
      </c>
      <c r="E59" s="53">
        <f t="shared" si="12"/>
        <v>0</v>
      </c>
      <c r="F59" s="54" t="str">
        <f t="shared" si="0"/>
        <v>-</v>
      </c>
    </row>
    <row r="60" spans="1:6" ht="24" x14ac:dyDescent="0.2">
      <c r="A60" s="55">
        <v>6331</v>
      </c>
      <c r="B60" s="88" t="s">
        <v>162</v>
      </c>
      <c r="C60" s="52" t="s">
        <v>163</v>
      </c>
      <c r="D60" s="244"/>
      <c r="E60" s="244"/>
      <c r="F60" s="54" t="str">
        <f t="shared" si="0"/>
        <v>-</v>
      </c>
    </row>
    <row r="61" spans="1:6" ht="24" x14ac:dyDescent="0.2">
      <c r="A61" s="55">
        <v>6332</v>
      </c>
      <c r="B61" s="88" t="s">
        <v>164</v>
      </c>
      <c r="C61" s="52" t="s">
        <v>165</v>
      </c>
      <c r="D61" s="244"/>
      <c r="E61" s="244"/>
      <c r="F61" s="54" t="str">
        <f t="shared" si="0"/>
        <v>-</v>
      </c>
    </row>
    <row r="62" spans="1:6" ht="12.75" customHeight="1" x14ac:dyDescent="0.2">
      <c r="A62" s="55">
        <v>634</v>
      </c>
      <c r="B62" s="87" t="s">
        <v>166</v>
      </c>
      <c r="C62" s="52" t="s">
        <v>167</v>
      </c>
      <c r="D62" s="53">
        <f t="shared" ref="D62:E62" si="13">SUM(D63:D64)</f>
        <v>96135</v>
      </c>
      <c r="E62" s="53">
        <f t="shared" si="13"/>
        <v>0</v>
      </c>
      <c r="F62" s="54">
        <f t="shared" si="0"/>
        <v>0</v>
      </c>
    </row>
    <row r="63" spans="1:6" ht="12.75" customHeight="1" x14ac:dyDescent="0.2">
      <c r="A63" s="55">
        <v>6341</v>
      </c>
      <c r="B63" s="87" t="s">
        <v>168</v>
      </c>
      <c r="C63" s="52" t="s">
        <v>169</v>
      </c>
      <c r="D63" s="244">
        <v>96135</v>
      </c>
      <c r="E63" s="244"/>
      <c r="F63" s="54">
        <f t="shared" si="0"/>
        <v>0</v>
      </c>
    </row>
    <row r="64" spans="1:6" ht="12.75" customHeight="1" x14ac:dyDescent="0.2">
      <c r="A64" s="55">
        <v>6342</v>
      </c>
      <c r="B64" s="87" t="s">
        <v>170</v>
      </c>
      <c r="C64" s="52" t="s">
        <v>171</v>
      </c>
      <c r="D64" s="244"/>
      <c r="E64" s="244"/>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4" x14ac:dyDescent="0.2">
      <c r="A68" s="55" t="s">
        <v>178</v>
      </c>
      <c r="B68" s="234" t="s">
        <v>179</v>
      </c>
      <c r="C68" s="52" t="s">
        <v>178</v>
      </c>
      <c r="D68" s="53">
        <f t="shared" ref="D68:E68" si="15">SUM(D69:D70)</f>
        <v>9005415</v>
      </c>
      <c r="E68" s="53">
        <f t="shared" si="15"/>
        <v>9276252.4399999995</v>
      </c>
      <c r="F68" s="54">
        <f t="shared" si="0"/>
        <v>103.00749537916909</v>
      </c>
    </row>
    <row r="69" spans="1:6" ht="12.75" customHeight="1" x14ac:dyDescent="0.2">
      <c r="A69" s="55" t="s">
        <v>180</v>
      </c>
      <c r="B69" s="87" t="s">
        <v>181</v>
      </c>
      <c r="C69" s="52" t="s">
        <v>180</v>
      </c>
      <c r="D69" s="244">
        <v>9005415</v>
      </c>
      <c r="E69" s="244">
        <v>9276252.4399999995</v>
      </c>
      <c r="F69" s="54">
        <f t="shared" si="0"/>
        <v>103.00749537916909</v>
      </c>
    </row>
    <row r="70" spans="1:6" ht="24" x14ac:dyDescent="0.2">
      <c r="A70" s="55" t="s">
        <v>182</v>
      </c>
      <c r="B70" s="87" t="s">
        <v>183</v>
      </c>
      <c r="C70" s="52" t="s">
        <v>182</v>
      </c>
      <c r="D70" s="244"/>
      <c r="E70" s="244"/>
      <c r="F70" s="54" t="str">
        <f t="shared" si="0"/>
        <v>-</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0</v>
      </c>
      <c r="E74" s="53">
        <f t="shared" si="17"/>
        <v>32897.480000000003</v>
      </c>
      <c r="F74" s="54" t="str">
        <f t="shared" si="0"/>
        <v>-</v>
      </c>
    </row>
    <row r="75" spans="1:6" ht="12.75" customHeight="1" x14ac:dyDescent="0.2">
      <c r="A75" s="55" t="s">
        <v>192</v>
      </c>
      <c r="B75" s="87" t="s">
        <v>193</v>
      </c>
      <c r="C75" s="52" t="s">
        <v>192</v>
      </c>
      <c r="D75" s="244"/>
      <c r="E75" s="244">
        <v>32897.480000000003</v>
      </c>
      <c r="F75" s="54" t="str">
        <f t="shared" si="0"/>
        <v>-</v>
      </c>
    </row>
    <row r="76" spans="1:6" ht="12.75" customHeight="1" x14ac:dyDescent="0.2">
      <c r="A76" s="55" t="s">
        <v>194</v>
      </c>
      <c r="B76" s="87" t="s">
        <v>195</v>
      </c>
      <c r="C76" s="52" t="s">
        <v>194</v>
      </c>
      <c r="D76" s="244"/>
      <c r="E76" s="244"/>
      <c r="F76" s="54" t="str">
        <f t="shared" si="0"/>
        <v>-</v>
      </c>
    </row>
    <row r="77" spans="1:6" ht="24" x14ac:dyDescent="0.2">
      <c r="A77" s="55" t="s">
        <v>196</v>
      </c>
      <c r="B77" s="87" t="s">
        <v>197</v>
      </c>
      <c r="C77" s="52" t="s">
        <v>196</v>
      </c>
      <c r="D77" s="53">
        <f t="shared" ref="D77:E77" si="18">SUM(D78:D81)</f>
        <v>98774</v>
      </c>
      <c r="E77" s="53">
        <f t="shared" si="18"/>
        <v>124564.24</v>
      </c>
      <c r="F77" s="54">
        <f t="shared" si="0"/>
        <v>126.11035292688359</v>
      </c>
    </row>
    <row r="78" spans="1:6" ht="12.75" customHeight="1" x14ac:dyDescent="0.2">
      <c r="A78" s="55">
        <v>6391</v>
      </c>
      <c r="B78" s="87" t="s">
        <v>198</v>
      </c>
      <c r="C78" s="52" t="s">
        <v>199</v>
      </c>
      <c r="D78" s="244"/>
      <c r="E78" s="244">
        <v>1998</v>
      </c>
      <c r="F78" s="54" t="str">
        <f t="shared" si="0"/>
        <v>-</v>
      </c>
    </row>
    <row r="79" spans="1:6" ht="12.75" customHeight="1" x14ac:dyDescent="0.2">
      <c r="A79" s="55">
        <v>6392</v>
      </c>
      <c r="B79" s="87" t="s">
        <v>200</v>
      </c>
      <c r="C79" s="52" t="s">
        <v>201</v>
      </c>
      <c r="D79" s="244"/>
      <c r="E79" s="244"/>
      <c r="F79" s="54" t="str">
        <f t="shared" si="0"/>
        <v>-</v>
      </c>
    </row>
    <row r="80" spans="1:6" ht="24" x14ac:dyDescent="0.2">
      <c r="A80" s="55">
        <v>6393</v>
      </c>
      <c r="B80" s="87" t="s">
        <v>202</v>
      </c>
      <c r="C80" s="52" t="s">
        <v>203</v>
      </c>
      <c r="D80" s="244">
        <v>98774</v>
      </c>
      <c r="E80" s="244">
        <v>122566.24</v>
      </c>
      <c r="F80" s="54">
        <f t="shared" si="0"/>
        <v>124.08755340474214</v>
      </c>
    </row>
    <row r="81" spans="1:6" ht="24"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1</v>
      </c>
      <c r="E82" s="53">
        <f t="shared" si="19"/>
        <v>0.32</v>
      </c>
      <c r="F82" s="54">
        <f t="shared" si="0"/>
        <v>32</v>
      </c>
    </row>
    <row r="83" spans="1:6" ht="12.75" customHeight="1" x14ac:dyDescent="0.2">
      <c r="A83" s="55">
        <v>641</v>
      </c>
      <c r="B83" s="87" t="s">
        <v>208</v>
      </c>
      <c r="C83" s="52" t="s">
        <v>209</v>
      </c>
      <c r="D83" s="53">
        <f t="shared" ref="D83:E83" si="20">SUM(D84:D90)</f>
        <v>1</v>
      </c>
      <c r="E83" s="53">
        <f t="shared" si="20"/>
        <v>0.32</v>
      </c>
      <c r="F83" s="54">
        <f t="shared" si="0"/>
        <v>32</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v>1</v>
      </c>
      <c r="E85" s="244">
        <v>0.32</v>
      </c>
      <c r="F85" s="54">
        <f t="shared" si="0"/>
        <v>32</v>
      </c>
    </row>
    <row r="86" spans="1:6" ht="12.75" customHeight="1" x14ac:dyDescent="0.2">
      <c r="A86" s="55">
        <v>6414</v>
      </c>
      <c r="B86" s="87" t="s">
        <v>214</v>
      </c>
      <c r="C86" s="52" t="s">
        <v>215</v>
      </c>
      <c r="D86" s="244"/>
      <c r="E86" s="244"/>
      <c r="F86" s="54" t="str">
        <f t="shared" si="0"/>
        <v>-</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4" x14ac:dyDescent="0.2">
      <c r="A89" s="55">
        <v>6417</v>
      </c>
      <c r="B89" s="87" t="s">
        <v>220</v>
      </c>
      <c r="C89" s="52" t="s">
        <v>221</v>
      </c>
      <c r="D89" s="244"/>
      <c r="E89" s="244"/>
      <c r="F89" s="54" t="str">
        <f t="shared" si="0"/>
        <v>-</v>
      </c>
    </row>
    <row r="90" spans="1:6" ht="12.75" customHeight="1" x14ac:dyDescent="0.2">
      <c r="A90" s="55">
        <v>6419</v>
      </c>
      <c r="B90" s="87" t="s">
        <v>222</v>
      </c>
      <c r="C90" s="52" t="s">
        <v>223</v>
      </c>
      <c r="D90" s="244"/>
      <c r="E90" s="244"/>
      <c r="F90" s="54" t="str">
        <f t="shared" si="0"/>
        <v>-</v>
      </c>
    </row>
    <row r="91" spans="1:6" ht="12.75" customHeight="1" x14ac:dyDescent="0.2">
      <c r="A91" s="55">
        <v>642</v>
      </c>
      <c r="B91" s="87" t="s">
        <v>224</v>
      </c>
      <c r="C91" s="52" t="s">
        <v>225</v>
      </c>
      <c r="D91" s="53">
        <f t="shared" ref="D91:E91" si="21">SUM(D92:D97)</f>
        <v>0</v>
      </c>
      <c r="E91" s="53">
        <f t="shared" si="21"/>
        <v>0</v>
      </c>
      <c r="F91" s="54" t="str">
        <f t="shared" si="0"/>
        <v>-</v>
      </c>
    </row>
    <row r="92" spans="1:6" ht="12.75" customHeight="1" x14ac:dyDescent="0.2">
      <c r="A92" s="55">
        <v>6421</v>
      </c>
      <c r="B92" s="87" t="s">
        <v>226</v>
      </c>
      <c r="C92" s="52" t="s">
        <v>227</v>
      </c>
      <c r="D92" s="244"/>
      <c r="E92" s="244"/>
      <c r="F92" s="54" t="str">
        <f t="shared" si="0"/>
        <v>-</v>
      </c>
    </row>
    <row r="93" spans="1:6" ht="12.75" customHeight="1" x14ac:dyDescent="0.2">
      <c r="A93" s="55">
        <v>6422</v>
      </c>
      <c r="B93" s="87" t="s">
        <v>228</v>
      </c>
      <c r="C93" s="52" t="s">
        <v>229</v>
      </c>
      <c r="D93" s="244"/>
      <c r="E93" s="244"/>
      <c r="F93" s="54" t="str">
        <f t="shared" si="0"/>
        <v>-</v>
      </c>
    </row>
    <row r="94" spans="1:6" ht="12.75" customHeight="1" x14ac:dyDescent="0.2">
      <c r="A94" s="55">
        <v>6423</v>
      </c>
      <c r="B94" s="87" t="s">
        <v>230</v>
      </c>
      <c r="C94" s="52" t="s">
        <v>231</v>
      </c>
      <c r="D94" s="244"/>
      <c r="E94" s="244"/>
      <c r="F94" s="54" t="str">
        <f t="shared" si="0"/>
        <v>-</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c r="E97" s="244"/>
      <c r="F97" s="54" t="str">
        <f t="shared" si="0"/>
        <v>-</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c r="E99" s="244"/>
      <c r="F99" s="54" t="str">
        <f t="shared" si="0"/>
        <v>-</v>
      </c>
    </row>
    <row r="100" spans="1:6" ht="24" x14ac:dyDescent="0.2">
      <c r="A100" s="55">
        <v>6432</v>
      </c>
      <c r="B100" s="234" t="s">
        <v>242</v>
      </c>
      <c r="C100" s="52" t="s">
        <v>243</v>
      </c>
      <c r="D100" s="244"/>
      <c r="E100" s="244"/>
      <c r="F100" s="54" t="str">
        <f t="shared" si="0"/>
        <v>-</v>
      </c>
    </row>
    <row r="101" spans="1:6" ht="24" x14ac:dyDescent="0.2">
      <c r="A101" s="55">
        <v>6433</v>
      </c>
      <c r="B101" s="234" t="s">
        <v>244</v>
      </c>
      <c r="C101" s="52" t="s">
        <v>245</v>
      </c>
      <c r="D101" s="244"/>
      <c r="E101" s="244"/>
      <c r="F101" s="54" t="str">
        <f t="shared" si="0"/>
        <v>-</v>
      </c>
    </row>
    <row r="102" spans="1:6" ht="24" x14ac:dyDescent="0.2">
      <c r="A102" s="55">
        <v>6434</v>
      </c>
      <c r="B102" s="87" t="s">
        <v>246</v>
      </c>
      <c r="C102" s="52" t="s">
        <v>247</v>
      </c>
      <c r="D102" s="244"/>
      <c r="E102" s="244"/>
      <c r="F102" s="54" t="str">
        <f t="shared" si="0"/>
        <v>-</v>
      </c>
    </row>
    <row r="103" spans="1:6" ht="24" x14ac:dyDescent="0.2">
      <c r="A103" s="55">
        <v>6435</v>
      </c>
      <c r="B103" s="234" t="s">
        <v>248</v>
      </c>
      <c r="C103" s="52" t="s">
        <v>249</v>
      </c>
      <c r="D103" s="244"/>
      <c r="E103" s="244"/>
      <c r="F103" s="54" t="str">
        <f t="shared" si="0"/>
        <v>-</v>
      </c>
    </row>
    <row r="104" spans="1:6" ht="24"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4" x14ac:dyDescent="0.2">
      <c r="A106" s="55">
        <v>65</v>
      </c>
      <c r="B106" s="87" t="s">
        <v>254</v>
      </c>
      <c r="C106" s="52" t="s">
        <v>255</v>
      </c>
      <c r="D106" s="53">
        <f t="shared" ref="D106:E106" si="23">D107+D112+D120</f>
        <v>840637</v>
      </c>
      <c r="E106" s="53">
        <f t="shared" si="23"/>
        <v>932927.27</v>
      </c>
      <c r="F106" s="54">
        <f t="shared" si="0"/>
        <v>110.97861145773979</v>
      </c>
    </row>
    <row r="107" spans="1:6" ht="12.75" customHeight="1" x14ac:dyDescent="0.2">
      <c r="A107" s="55">
        <v>651</v>
      </c>
      <c r="B107" s="87" t="s">
        <v>256</v>
      </c>
      <c r="C107" s="52" t="s">
        <v>257</v>
      </c>
      <c r="D107" s="53">
        <f t="shared" ref="D107:E107" si="24">SUM(D108:D111)</f>
        <v>0</v>
      </c>
      <c r="E107" s="53">
        <f t="shared" si="24"/>
        <v>0</v>
      </c>
      <c r="F107" s="54" t="str">
        <f t="shared" si="0"/>
        <v>-</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c r="E109" s="244"/>
      <c r="F109" s="54" t="str">
        <f t="shared" si="0"/>
        <v>-</v>
      </c>
    </row>
    <row r="110" spans="1:6" ht="12.75" customHeight="1" x14ac:dyDescent="0.2">
      <c r="A110" s="55">
        <v>6513</v>
      </c>
      <c r="B110" s="87" t="s">
        <v>262</v>
      </c>
      <c r="C110" s="52" t="s">
        <v>263</v>
      </c>
      <c r="D110" s="244"/>
      <c r="E110" s="244"/>
      <c r="F110" s="54" t="str">
        <f t="shared" si="0"/>
        <v>-</v>
      </c>
    </row>
    <row r="111" spans="1:6" ht="12.75" customHeight="1" x14ac:dyDescent="0.2">
      <c r="A111" s="55">
        <v>6514</v>
      </c>
      <c r="B111" s="87" t="s">
        <v>264</v>
      </c>
      <c r="C111" s="52" t="s">
        <v>265</v>
      </c>
      <c r="D111" s="244"/>
      <c r="E111" s="244"/>
      <c r="F111" s="54" t="str">
        <f t="shared" si="0"/>
        <v>-</v>
      </c>
    </row>
    <row r="112" spans="1:6" ht="12.75" customHeight="1" x14ac:dyDescent="0.2">
      <c r="A112" s="55">
        <v>652</v>
      </c>
      <c r="B112" s="87" t="s">
        <v>266</v>
      </c>
      <c r="C112" s="52" t="s">
        <v>267</v>
      </c>
      <c r="D112" s="53">
        <f t="shared" ref="D112:E112" si="25">SUM(D113:D119)</f>
        <v>840637</v>
      </c>
      <c r="E112" s="53">
        <f t="shared" si="25"/>
        <v>932927.27</v>
      </c>
      <c r="F112" s="54">
        <f t="shared" si="0"/>
        <v>110.97861145773979</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c r="E114" s="244"/>
      <c r="F114" s="54" t="str">
        <f t="shared" si="0"/>
        <v>-</v>
      </c>
    </row>
    <row r="115" spans="1:6" ht="12.75" customHeight="1" x14ac:dyDescent="0.2">
      <c r="A115" s="55">
        <v>6524</v>
      </c>
      <c r="B115" s="87" t="s">
        <v>272</v>
      </c>
      <c r="C115" s="52" t="s">
        <v>273</v>
      </c>
      <c r="D115" s="244"/>
      <c r="E115" s="244"/>
      <c r="F115" s="54" t="str">
        <f t="shared" si="0"/>
        <v>-</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v>840637</v>
      </c>
      <c r="E117" s="244">
        <v>932927.27</v>
      </c>
      <c r="F117" s="54">
        <f t="shared" si="0"/>
        <v>110.97861145773979</v>
      </c>
    </row>
    <row r="118" spans="1:6" ht="12.75" customHeight="1" x14ac:dyDescent="0.2">
      <c r="A118" s="55">
        <v>6527</v>
      </c>
      <c r="B118" s="87" t="s">
        <v>278</v>
      </c>
      <c r="C118" s="52" t="s">
        <v>279</v>
      </c>
      <c r="D118" s="244"/>
      <c r="E118" s="244"/>
      <c r="F118" s="54" t="str">
        <f t="shared" si="0"/>
        <v>-</v>
      </c>
    </row>
    <row r="119" spans="1:6" ht="24"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0</v>
      </c>
      <c r="E120" s="53">
        <f t="shared" si="26"/>
        <v>0</v>
      </c>
      <c r="F120" s="54" t="str">
        <f t="shared" si="0"/>
        <v>-</v>
      </c>
    </row>
    <row r="121" spans="1:6" ht="12.75" customHeight="1" x14ac:dyDescent="0.2">
      <c r="A121" s="55">
        <v>6531</v>
      </c>
      <c r="B121" s="87" t="s">
        <v>284</v>
      </c>
      <c r="C121" s="52" t="s">
        <v>285</v>
      </c>
      <c r="D121" s="244"/>
      <c r="E121" s="244"/>
      <c r="F121" s="54" t="str">
        <f t="shared" si="0"/>
        <v>-</v>
      </c>
    </row>
    <row r="122" spans="1:6" ht="12.75" customHeight="1" x14ac:dyDescent="0.2">
      <c r="A122" s="55">
        <v>6532</v>
      </c>
      <c r="B122" s="87" t="s">
        <v>286</v>
      </c>
      <c r="C122" s="52" t="s">
        <v>287</v>
      </c>
      <c r="D122" s="244"/>
      <c r="E122" s="244"/>
      <c r="F122" s="54" t="str">
        <f t="shared" si="0"/>
        <v>-</v>
      </c>
    </row>
    <row r="123" spans="1:6" ht="12.75" customHeight="1" x14ac:dyDescent="0.2">
      <c r="A123" s="55">
        <v>6533</v>
      </c>
      <c r="B123" s="87" t="s">
        <v>288</v>
      </c>
      <c r="C123" s="52" t="s">
        <v>289</v>
      </c>
      <c r="D123" s="244"/>
      <c r="E123" s="244"/>
      <c r="F123" s="54" t="str">
        <f t="shared" si="0"/>
        <v>-</v>
      </c>
    </row>
    <row r="124" spans="1:6" ht="24" x14ac:dyDescent="0.2">
      <c r="A124" s="55">
        <v>66</v>
      </c>
      <c r="B124" s="233" t="s">
        <v>290</v>
      </c>
      <c r="C124" s="52" t="s">
        <v>291</v>
      </c>
      <c r="D124" s="53">
        <f t="shared" ref="D124:E124" si="27">D125+D128</f>
        <v>85225</v>
      </c>
      <c r="E124" s="53">
        <f t="shared" si="27"/>
        <v>189659.66</v>
      </c>
      <c r="F124" s="54">
        <f t="shared" si="0"/>
        <v>222.53993546494573</v>
      </c>
    </row>
    <row r="125" spans="1:6" ht="12.75" customHeight="1" x14ac:dyDescent="0.2">
      <c r="A125" s="55">
        <v>661</v>
      </c>
      <c r="B125" s="88" t="s">
        <v>292</v>
      </c>
      <c r="C125" s="52" t="s">
        <v>293</v>
      </c>
      <c r="D125" s="53">
        <f t="shared" ref="D125:E125" si="28">SUM(D126:D127)</f>
        <v>85225</v>
      </c>
      <c r="E125" s="53">
        <f t="shared" si="28"/>
        <v>188519.66</v>
      </c>
      <c r="F125" s="54">
        <f t="shared" si="0"/>
        <v>221.20229979466123</v>
      </c>
    </row>
    <row r="126" spans="1:6" ht="12.75" customHeight="1" x14ac:dyDescent="0.2">
      <c r="A126" s="55">
        <v>6614</v>
      </c>
      <c r="B126" s="88" t="s">
        <v>294</v>
      </c>
      <c r="C126" s="52" t="s">
        <v>295</v>
      </c>
      <c r="D126" s="244"/>
      <c r="E126" s="244"/>
      <c r="F126" s="54" t="str">
        <f t="shared" si="0"/>
        <v>-</v>
      </c>
    </row>
    <row r="127" spans="1:6" ht="12.75" customHeight="1" x14ac:dyDescent="0.2">
      <c r="A127" s="55">
        <v>6615</v>
      </c>
      <c r="B127" s="88" t="s">
        <v>296</v>
      </c>
      <c r="C127" s="52" t="s">
        <v>297</v>
      </c>
      <c r="D127" s="244">
        <v>85225</v>
      </c>
      <c r="E127" s="244">
        <v>188519.66</v>
      </c>
      <c r="F127" s="54">
        <f t="shared" si="0"/>
        <v>221.20229979466123</v>
      </c>
    </row>
    <row r="128" spans="1:6" ht="24" x14ac:dyDescent="0.2">
      <c r="A128" s="55">
        <v>663</v>
      </c>
      <c r="B128" s="233" t="s">
        <v>298</v>
      </c>
      <c r="C128" s="52" t="s">
        <v>299</v>
      </c>
      <c r="D128" s="53">
        <f t="shared" ref="D128:E128" si="29">SUM(D129:D132)</f>
        <v>0</v>
      </c>
      <c r="E128" s="53">
        <f t="shared" si="29"/>
        <v>1140</v>
      </c>
      <c r="F128" s="54" t="str">
        <f t="shared" si="0"/>
        <v>-</v>
      </c>
    </row>
    <row r="129" spans="1:6" ht="12.75" customHeight="1" x14ac:dyDescent="0.2">
      <c r="A129" s="55">
        <v>6631</v>
      </c>
      <c r="B129" s="88" t="s">
        <v>300</v>
      </c>
      <c r="C129" s="52" t="s">
        <v>301</v>
      </c>
      <c r="D129" s="244"/>
      <c r="E129" s="244">
        <v>1140</v>
      </c>
      <c r="F129" s="54" t="str">
        <f t="shared" si="0"/>
        <v>-</v>
      </c>
    </row>
    <row r="130" spans="1:6" ht="12.75" customHeight="1" x14ac:dyDescent="0.2">
      <c r="A130" s="55">
        <v>6632</v>
      </c>
      <c r="B130" s="234" t="s">
        <v>302</v>
      </c>
      <c r="C130" s="52" t="s">
        <v>303</v>
      </c>
      <c r="D130" s="244"/>
      <c r="E130" s="244"/>
      <c r="F130" s="54" t="str">
        <f t="shared" si="0"/>
        <v>-</v>
      </c>
    </row>
    <row r="131" spans="1:6" ht="24" x14ac:dyDescent="0.2">
      <c r="A131" s="55" t="s">
        <v>304</v>
      </c>
      <c r="B131" s="234" t="s">
        <v>305</v>
      </c>
      <c r="C131" s="56" t="s">
        <v>304</v>
      </c>
      <c r="D131" s="244"/>
      <c r="E131" s="244"/>
      <c r="F131" s="54" t="str">
        <f t="shared" si="0"/>
        <v>-</v>
      </c>
    </row>
    <row r="132" spans="1:6" ht="24" x14ac:dyDescent="0.2">
      <c r="A132" s="55" t="s">
        <v>306</v>
      </c>
      <c r="B132" s="234" t="s">
        <v>307</v>
      </c>
      <c r="C132" s="56" t="s">
        <v>306</v>
      </c>
      <c r="D132" s="244"/>
      <c r="E132" s="244"/>
      <c r="F132" s="54" t="str">
        <f>IF(D132&lt;&gt;0,IF(E132/D132&gt;=100,"&gt;&gt;100",E132/D132*100),"-")</f>
        <v>-</v>
      </c>
    </row>
    <row r="133" spans="1:6" ht="24" x14ac:dyDescent="0.2">
      <c r="A133" s="55">
        <v>67</v>
      </c>
      <c r="B133" s="234" t="s">
        <v>308</v>
      </c>
      <c r="C133" s="52" t="s">
        <v>309</v>
      </c>
      <c r="D133" s="53">
        <f t="shared" ref="D133:E133" si="30">D134+D138</f>
        <v>1905376</v>
      </c>
      <c r="E133" s="53">
        <f t="shared" si="30"/>
        <v>2286226.58</v>
      </c>
      <c r="F133" s="54">
        <f t="shared" ref="F133:F223" si="31">IF(D133&lt;&gt;0,IF(E133/D133&gt;=100,"&gt;&gt;100",E133/D133*100),"-")</f>
        <v>119.98821125069279</v>
      </c>
    </row>
    <row r="134" spans="1:6" ht="24" x14ac:dyDescent="0.2">
      <c r="A134" s="55">
        <v>671</v>
      </c>
      <c r="B134" s="234" t="s">
        <v>310</v>
      </c>
      <c r="C134" s="52" t="s">
        <v>311</v>
      </c>
      <c r="D134" s="53">
        <f t="shared" ref="D134:E134" si="32">SUM(D135:D137)</f>
        <v>1905376</v>
      </c>
      <c r="E134" s="53">
        <f t="shared" si="32"/>
        <v>2286226.58</v>
      </c>
      <c r="F134" s="54">
        <f t="shared" si="31"/>
        <v>119.98821125069279</v>
      </c>
    </row>
    <row r="135" spans="1:6" ht="12.75" customHeight="1" x14ac:dyDescent="0.2">
      <c r="A135" s="55">
        <v>6711</v>
      </c>
      <c r="B135" s="87" t="s">
        <v>312</v>
      </c>
      <c r="C135" s="52" t="s">
        <v>313</v>
      </c>
      <c r="D135" s="244">
        <v>1905376</v>
      </c>
      <c r="E135" s="244">
        <v>2278805.31</v>
      </c>
      <c r="F135" s="54">
        <f t="shared" si="31"/>
        <v>119.59872014762441</v>
      </c>
    </row>
    <row r="136" spans="1:6" ht="24" x14ac:dyDescent="0.2">
      <c r="A136" s="55">
        <v>6712</v>
      </c>
      <c r="B136" s="234" t="s">
        <v>314</v>
      </c>
      <c r="C136" s="52" t="s">
        <v>315</v>
      </c>
      <c r="D136" s="244"/>
      <c r="E136" s="244">
        <v>7421.27</v>
      </c>
      <c r="F136" s="54" t="str">
        <f t="shared" si="31"/>
        <v>-</v>
      </c>
    </row>
    <row r="137" spans="1:6" ht="24"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0</v>
      </c>
      <c r="E139" s="53">
        <f t="shared" si="33"/>
        <v>0</v>
      </c>
      <c r="F139" s="54" t="str">
        <f t="shared" si="31"/>
        <v>-</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c r="E149" s="244"/>
      <c r="F149" s="54" t="str">
        <f t="shared" si="31"/>
        <v>-</v>
      </c>
    </row>
    <row r="150" spans="1:6" ht="12.75" customHeight="1" x14ac:dyDescent="0.2">
      <c r="A150" s="55">
        <v>683</v>
      </c>
      <c r="B150" s="87" t="s">
        <v>342</v>
      </c>
      <c r="C150" s="52" t="s">
        <v>343</v>
      </c>
      <c r="D150" s="244"/>
      <c r="E150" s="244"/>
      <c r="F150" s="54" t="str">
        <f t="shared" si="31"/>
        <v>-</v>
      </c>
    </row>
    <row r="151" spans="1:6" ht="12.75" customHeight="1" x14ac:dyDescent="0.2">
      <c r="A151" s="55">
        <v>3</v>
      </c>
      <c r="B151" s="87" t="s">
        <v>344</v>
      </c>
      <c r="C151" s="52" t="s">
        <v>52</v>
      </c>
      <c r="D151" s="53">
        <f t="shared" ref="D151:E151" si="35">D152+D163+D196+D215+D224+D252+D263</f>
        <v>11995294</v>
      </c>
      <c r="E151" s="53">
        <f t="shared" si="35"/>
        <v>12626188.429999998</v>
      </c>
      <c r="F151" s="54">
        <f t="shared" si="31"/>
        <v>105.25951619026593</v>
      </c>
    </row>
    <row r="152" spans="1:6" ht="12.75" customHeight="1" x14ac:dyDescent="0.2">
      <c r="A152" s="55">
        <v>31</v>
      </c>
      <c r="B152" s="87" t="s">
        <v>345</v>
      </c>
      <c r="C152" s="52" t="s">
        <v>346</v>
      </c>
      <c r="D152" s="53">
        <f t="shared" ref="D152:E152" si="36">D153+D158+D159</f>
        <v>9479951</v>
      </c>
      <c r="E152" s="53">
        <f t="shared" si="36"/>
        <v>9873814.4899999984</v>
      </c>
      <c r="F152" s="54">
        <f t="shared" si="31"/>
        <v>104.15469963927026</v>
      </c>
    </row>
    <row r="153" spans="1:6" ht="12.75" customHeight="1" x14ac:dyDescent="0.2">
      <c r="A153" s="55">
        <v>311</v>
      </c>
      <c r="B153" s="87" t="s">
        <v>347</v>
      </c>
      <c r="C153" s="52" t="s">
        <v>348</v>
      </c>
      <c r="D153" s="53">
        <f t="shared" ref="D153:E153" si="37">SUM(D154:D157)</f>
        <v>7852450</v>
      </c>
      <c r="E153" s="53">
        <f t="shared" si="37"/>
        <v>8129661.71</v>
      </c>
      <c r="F153" s="54">
        <f t="shared" si="31"/>
        <v>103.53025756292622</v>
      </c>
    </row>
    <row r="154" spans="1:6" ht="12.75" customHeight="1" x14ac:dyDescent="0.2">
      <c r="A154" s="55">
        <v>3111</v>
      </c>
      <c r="B154" s="87" t="s">
        <v>349</v>
      </c>
      <c r="C154" s="52" t="s">
        <v>350</v>
      </c>
      <c r="D154" s="244">
        <v>7852450</v>
      </c>
      <c r="E154" s="244">
        <v>8129661.71</v>
      </c>
      <c r="F154" s="54">
        <f t="shared" si="31"/>
        <v>103.53025756292622</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363668</v>
      </c>
      <c r="E158" s="244">
        <v>413524.32</v>
      </c>
      <c r="F158" s="54">
        <f t="shared" si="31"/>
        <v>113.70929529130966</v>
      </c>
    </row>
    <row r="159" spans="1:6" ht="12.75" customHeight="1" x14ac:dyDescent="0.2">
      <c r="A159" s="55">
        <v>313</v>
      </c>
      <c r="B159" s="87" t="s">
        <v>359</v>
      </c>
      <c r="C159" s="52" t="s">
        <v>360</v>
      </c>
      <c r="D159" s="53">
        <f t="shared" ref="D159:E159" si="38">SUM(D160:D162)</f>
        <v>1263833</v>
      </c>
      <c r="E159" s="53">
        <f t="shared" si="38"/>
        <v>1330628.46</v>
      </c>
      <c r="F159" s="54">
        <f t="shared" si="31"/>
        <v>105.28514922462064</v>
      </c>
    </row>
    <row r="160" spans="1:6" ht="12.75" customHeight="1" x14ac:dyDescent="0.2">
      <c r="A160" s="55">
        <v>3131</v>
      </c>
      <c r="B160" s="87" t="s">
        <v>138</v>
      </c>
      <c r="C160" s="52" t="s">
        <v>361</v>
      </c>
      <c r="D160" s="244"/>
      <c r="E160" s="244"/>
      <c r="F160" s="54" t="str">
        <f t="shared" si="31"/>
        <v>-</v>
      </c>
    </row>
    <row r="161" spans="1:6" ht="12.75" customHeight="1" x14ac:dyDescent="0.2">
      <c r="A161" s="55">
        <v>3132</v>
      </c>
      <c r="B161" s="87" t="s">
        <v>362</v>
      </c>
      <c r="C161" s="52" t="s">
        <v>363</v>
      </c>
      <c r="D161" s="244">
        <v>1263833</v>
      </c>
      <c r="E161" s="244">
        <v>1329897.55</v>
      </c>
      <c r="F161" s="54">
        <f t="shared" si="31"/>
        <v>105.22731642550876</v>
      </c>
    </row>
    <row r="162" spans="1:6" ht="12.75" customHeight="1" x14ac:dyDescent="0.2">
      <c r="A162" s="55">
        <v>3133</v>
      </c>
      <c r="B162" s="87" t="s">
        <v>364</v>
      </c>
      <c r="C162" s="52" t="s">
        <v>365</v>
      </c>
      <c r="D162" s="244"/>
      <c r="E162" s="244">
        <v>730.91</v>
      </c>
      <c r="F162" s="54" t="str">
        <f t="shared" si="31"/>
        <v>-</v>
      </c>
    </row>
    <row r="163" spans="1:6" ht="12.75" customHeight="1" x14ac:dyDescent="0.2">
      <c r="A163" s="55">
        <v>32</v>
      </c>
      <c r="B163" s="87" t="s">
        <v>366</v>
      </c>
      <c r="C163" s="52" t="s">
        <v>367</v>
      </c>
      <c r="D163" s="53">
        <f t="shared" ref="D163:E163" si="39">D164+D169+D177+D187+D188</f>
        <v>2507094</v>
      </c>
      <c r="E163" s="53">
        <f t="shared" si="39"/>
        <v>2505425.2400000002</v>
      </c>
      <c r="F163" s="54">
        <f t="shared" si="31"/>
        <v>99.93343847498339</v>
      </c>
    </row>
    <row r="164" spans="1:6" ht="12.75" customHeight="1" x14ac:dyDescent="0.2">
      <c r="A164" s="55">
        <v>321</v>
      </c>
      <c r="B164" s="87" t="s">
        <v>368</v>
      </c>
      <c r="C164" s="52" t="s">
        <v>369</v>
      </c>
      <c r="D164" s="53">
        <f t="shared" ref="D164:E164" si="40">SUM(D165:D168)</f>
        <v>384908</v>
      </c>
      <c r="E164" s="53">
        <f t="shared" si="40"/>
        <v>489964.59</v>
      </c>
      <c r="F164" s="54">
        <f t="shared" si="31"/>
        <v>127.29394816423665</v>
      </c>
    </row>
    <row r="165" spans="1:6" ht="12.75" customHeight="1" x14ac:dyDescent="0.2">
      <c r="A165" s="55">
        <v>3211</v>
      </c>
      <c r="B165" s="87" t="s">
        <v>370</v>
      </c>
      <c r="C165" s="52" t="s">
        <v>371</v>
      </c>
      <c r="D165" s="244">
        <v>21686</v>
      </c>
      <c r="E165" s="244">
        <v>109479.75</v>
      </c>
      <c r="F165" s="54">
        <f t="shared" si="31"/>
        <v>504.84068062344375</v>
      </c>
    </row>
    <row r="166" spans="1:6" ht="12.75" customHeight="1" x14ac:dyDescent="0.2">
      <c r="A166" s="55">
        <v>3212</v>
      </c>
      <c r="B166" s="87" t="s">
        <v>372</v>
      </c>
      <c r="C166" s="52" t="s">
        <v>373</v>
      </c>
      <c r="D166" s="244">
        <v>358186</v>
      </c>
      <c r="E166" s="244">
        <v>375407.34</v>
      </c>
      <c r="F166" s="54">
        <f t="shared" si="31"/>
        <v>104.80793219165463</v>
      </c>
    </row>
    <row r="167" spans="1:6" ht="12.75" customHeight="1" x14ac:dyDescent="0.2">
      <c r="A167" s="55">
        <v>3213</v>
      </c>
      <c r="B167" s="87" t="s">
        <v>374</v>
      </c>
      <c r="C167" s="52" t="s">
        <v>375</v>
      </c>
      <c r="D167" s="244">
        <v>5036</v>
      </c>
      <c r="E167" s="244">
        <v>5077.5</v>
      </c>
      <c r="F167" s="54">
        <f t="shared" si="31"/>
        <v>100.82406671961874</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1604574</v>
      </c>
      <c r="E169" s="53">
        <f t="shared" si="41"/>
        <v>1344020.85</v>
      </c>
      <c r="F169" s="54">
        <f t="shared" si="31"/>
        <v>83.761848939344645</v>
      </c>
    </row>
    <row r="170" spans="1:6" ht="12.75" customHeight="1" x14ac:dyDescent="0.2">
      <c r="A170" s="55">
        <v>3221</v>
      </c>
      <c r="B170" s="87" t="s">
        <v>380</v>
      </c>
      <c r="C170" s="52" t="s">
        <v>381</v>
      </c>
      <c r="D170" s="244">
        <v>425939</v>
      </c>
      <c r="E170" s="244">
        <v>119715.66</v>
      </c>
      <c r="F170" s="54">
        <f t="shared" si="31"/>
        <v>28.106292215551992</v>
      </c>
    </row>
    <row r="171" spans="1:6" ht="12.75" customHeight="1" x14ac:dyDescent="0.2">
      <c r="A171" s="55">
        <v>3222</v>
      </c>
      <c r="B171" s="87" t="s">
        <v>382</v>
      </c>
      <c r="C171" s="52" t="s">
        <v>383</v>
      </c>
      <c r="D171" s="244">
        <v>568293</v>
      </c>
      <c r="E171" s="244">
        <v>634667.97</v>
      </c>
      <c r="F171" s="54">
        <f t="shared" si="31"/>
        <v>111.679709234497</v>
      </c>
    </row>
    <row r="172" spans="1:6" ht="12.75" customHeight="1" x14ac:dyDescent="0.2">
      <c r="A172" s="55">
        <v>3223</v>
      </c>
      <c r="B172" s="87" t="s">
        <v>384</v>
      </c>
      <c r="C172" s="52" t="s">
        <v>385</v>
      </c>
      <c r="D172" s="244">
        <v>567295</v>
      </c>
      <c r="E172" s="244">
        <v>528806.11</v>
      </c>
      <c r="F172" s="54">
        <f t="shared" si="31"/>
        <v>93.215365903101556</v>
      </c>
    </row>
    <row r="173" spans="1:6" ht="12.75" customHeight="1" x14ac:dyDescent="0.2">
      <c r="A173" s="55">
        <v>3224</v>
      </c>
      <c r="B173" s="87" t="s">
        <v>386</v>
      </c>
      <c r="C173" s="52" t="s">
        <v>387</v>
      </c>
      <c r="D173" s="244">
        <v>40825</v>
      </c>
      <c r="E173" s="244">
        <v>54153.86</v>
      </c>
      <c r="F173" s="54">
        <f t="shared" si="31"/>
        <v>132.64876913655849</v>
      </c>
    </row>
    <row r="174" spans="1:6" ht="12.75" customHeight="1" x14ac:dyDescent="0.2">
      <c r="A174" s="55">
        <v>3225</v>
      </c>
      <c r="B174" s="87" t="s">
        <v>388</v>
      </c>
      <c r="C174" s="52" t="s">
        <v>389</v>
      </c>
      <c r="D174" s="244"/>
      <c r="E174" s="244">
        <v>3569</v>
      </c>
      <c r="F174" s="54" t="str">
        <f t="shared" si="31"/>
        <v>-</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2222</v>
      </c>
      <c r="E176" s="244">
        <v>3108.25</v>
      </c>
      <c r="F176" s="54">
        <f t="shared" si="31"/>
        <v>139.88523852385239</v>
      </c>
    </row>
    <row r="177" spans="1:6" ht="12.75" customHeight="1" x14ac:dyDescent="0.2">
      <c r="A177" s="55">
        <v>323</v>
      </c>
      <c r="B177" s="87" t="s">
        <v>394</v>
      </c>
      <c r="C177" s="52" t="s">
        <v>395</v>
      </c>
      <c r="D177" s="53">
        <f t="shared" ref="D177:E177" si="42">SUM(D178:D186)</f>
        <v>416957</v>
      </c>
      <c r="E177" s="53">
        <f t="shared" si="42"/>
        <v>470585.7</v>
      </c>
      <c r="F177" s="54">
        <f t="shared" si="31"/>
        <v>112.86192581009553</v>
      </c>
    </row>
    <row r="178" spans="1:6" ht="12.75" customHeight="1" x14ac:dyDescent="0.2">
      <c r="A178" s="55">
        <v>3231</v>
      </c>
      <c r="B178" s="87" t="s">
        <v>396</v>
      </c>
      <c r="C178" s="52" t="s">
        <v>397</v>
      </c>
      <c r="D178" s="244">
        <v>55654</v>
      </c>
      <c r="E178" s="244">
        <v>88300.07</v>
      </c>
      <c r="F178" s="54">
        <f t="shared" si="31"/>
        <v>158.65898228339384</v>
      </c>
    </row>
    <row r="179" spans="1:6" ht="12.75" customHeight="1" x14ac:dyDescent="0.2">
      <c r="A179" s="55">
        <v>3232</v>
      </c>
      <c r="B179" s="87" t="s">
        <v>398</v>
      </c>
      <c r="C179" s="52" t="s">
        <v>399</v>
      </c>
      <c r="D179" s="244">
        <v>67269</v>
      </c>
      <c r="E179" s="244">
        <v>38719.47</v>
      </c>
      <c r="F179" s="54">
        <f t="shared" si="31"/>
        <v>57.559158007403113</v>
      </c>
    </row>
    <row r="180" spans="1:6" ht="12.75" customHeight="1" x14ac:dyDescent="0.2">
      <c r="A180" s="55">
        <v>3233</v>
      </c>
      <c r="B180" s="87" t="s">
        <v>400</v>
      </c>
      <c r="C180" s="52" t="s">
        <v>401</v>
      </c>
      <c r="D180" s="244">
        <v>4761</v>
      </c>
      <c r="E180" s="244"/>
      <c r="F180" s="54">
        <f t="shared" si="31"/>
        <v>0</v>
      </c>
    </row>
    <row r="181" spans="1:6" ht="12.75" customHeight="1" x14ac:dyDescent="0.2">
      <c r="A181" s="55">
        <v>3234</v>
      </c>
      <c r="B181" s="87" t="s">
        <v>402</v>
      </c>
      <c r="C181" s="52" t="s">
        <v>403</v>
      </c>
      <c r="D181" s="244">
        <v>146006</v>
      </c>
      <c r="E181" s="244">
        <v>156232.99</v>
      </c>
      <c r="F181" s="54">
        <f t="shared" si="31"/>
        <v>107.00449981507609</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18622</v>
      </c>
      <c r="E183" s="244">
        <v>10422.5</v>
      </c>
      <c r="F183" s="54">
        <f t="shared" si="31"/>
        <v>55.968746643754699</v>
      </c>
    </row>
    <row r="184" spans="1:6" ht="12.75" customHeight="1" x14ac:dyDescent="0.2">
      <c r="A184" s="55">
        <v>3237</v>
      </c>
      <c r="B184" s="87" t="s">
        <v>408</v>
      </c>
      <c r="C184" s="52" t="s">
        <v>409</v>
      </c>
      <c r="D184" s="244">
        <v>40956</v>
      </c>
      <c r="E184" s="244">
        <v>87896.29</v>
      </c>
      <c r="F184" s="54">
        <f t="shared" si="31"/>
        <v>214.61150991307741</v>
      </c>
    </row>
    <row r="185" spans="1:6" ht="12.75" customHeight="1" x14ac:dyDescent="0.2">
      <c r="A185" s="55">
        <v>3238</v>
      </c>
      <c r="B185" s="87" t="s">
        <v>410</v>
      </c>
      <c r="C185" s="52" t="s">
        <v>411</v>
      </c>
      <c r="D185" s="244">
        <v>83689</v>
      </c>
      <c r="E185" s="244">
        <v>79114.38</v>
      </c>
      <c r="F185" s="54">
        <f t="shared" si="31"/>
        <v>94.533785802196235</v>
      </c>
    </row>
    <row r="186" spans="1:6" ht="12.75" customHeight="1" x14ac:dyDescent="0.2">
      <c r="A186" s="55">
        <v>3239</v>
      </c>
      <c r="B186" s="87" t="s">
        <v>412</v>
      </c>
      <c r="C186" s="52" t="s">
        <v>413</v>
      </c>
      <c r="D186" s="244"/>
      <c r="E186" s="244">
        <v>9900</v>
      </c>
      <c r="F186" s="54" t="str">
        <f t="shared" si="31"/>
        <v>-</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100655</v>
      </c>
      <c r="E188" s="53">
        <f t="shared" si="43"/>
        <v>200854.09999999998</v>
      </c>
      <c r="F188" s="54">
        <f t="shared" si="31"/>
        <v>199.54706671302964</v>
      </c>
    </row>
    <row r="189" spans="1:6" ht="12.75" customHeight="1" x14ac:dyDescent="0.2">
      <c r="A189" s="55">
        <v>3291</v>
      </c>
      <c r="B189" s="234" t="s">
        <v>418</v>
      </c>
      <c r="C189" s="52" t="s">
        <v>419</v>
      </c>
      <c r="D189" s="244">
        <v>16603</v>
      </c>
      <c r="E189" s="244">
        <v>35543.46</v>
      </c>
      <c r="F189" s="54">
        <f t="shared" si="31"/>
        <v>214.07854002288741</v>
      </c>
    </row>
    <row r="190" spans="1:6" ht="12.75" customHeight="1" x14ac:dyDescent="0.2">
      <c r="A190" s="55">
        <v>3292</v>
      </c>
      <c r="B190" s="87" t="s">
        <v>420</v>
      </c>
      <c r="C190" s="52" t="s">
        <v>421</v>
      </c>
      <c r="D190" s="244"/>
      <c r="E190" s="244"/>
      <c r="F190" s="54" t="str">
        <f t="shared" si="31"/>
        <v>-</v>
      </c>
    </row>
    <row r="191" spans="1:6" ht="12.75" customHeight="1" x14ac:dyDescent="0.2">
      <c r="A191" s="55">
        <v>3293</v>
      </c>
      <c r="B191" s="87" t="s">
        <v>422</v>
      </c>
      <c r="C191" s="52" t="s">
        <v>423</v>
      </c>
      <c r="D191" s="244">
        <v>16144</v>
      </c>
      <c r="E191" s="244">
        <v>10422.049999999999</v>
      </c>
      <c r="F191" s="54">
        <f t="shared" si="31"/>
        <v>64.556801288404358</v>
      </c>
    </row>
    <row r="192" spans="1:6" ht="12.75" customHeight="1" x14ac:dyDescent="0.2">
      <c r="A192" s="55">
        <v>3294</v>
      </c>
      <c r="B192" s="87" t="s">
        <v>424</v>
      </c>
      <c r="C192" s="52" t="s">
        <v>425</v>
      </c>
      <c r="D192" s="244">
        <v>1100</v>
      </c>
      <c r="E192" s="244">
        <v>4540</v>
      </c>
      <c r="F192" s="54">
        <f t="shared" si="31"/>
        <v>412.72727272727269</v>
      </c>
    </row>
    <row r="193" spans="1:6" ht="12.75" customHeight="1" x14ac:dyDescent="0.2">
      <c r="A193" s="55">
        <v>3295</v>
      </c>
      <c r="B193" s="87" t="s">
        <v>426</v>
      </c>
      <c r="C193" s="52" t="s">
        <v>427</v>
      </c>
      <c r="D193" s="244">
        <v>22025</v>
      </c>
      <c r="E193" s="244">
        <v>22323.98</v>
      </c>
      <c r="F193" s="54">
        <f t="shared" si="31"/>
        <v>101.35745743473325</v>
      </c>
    </row>
    <row r="194" spans="1:6" ht="12.75" customHeight="1" x14ac:dyDescent="0.2">
      <c r="A194" s="55" t="s">
        <v>428</v>
      </c>
      <c r="B194" s="87" t="s">
        <v>429</v>
      </c>
      <c r="C194" s="52" t="s">
        <v>428</v>
      </c>
      <c r="D194" s="244"/>
      <c r="E194" s="244">
        <v>21414.06</v>
      </c>
      <c r="F194" s="54" t="str">
        <f t="shared" si="31"/>
        <v>-</v>
      </c>
    </row>
    <row r="195" spans="1:6" ht="12.75" customHeight="1" x14ac:dyDescent="0.2">
      <c r="A195" s="55">
        <v>3299</v>
      </c>
      <c r="B195" s="87" t="s">
        <v>430</v>
      </c>
      <c r="C195" s="52" t="s">
        <v>431</v>
      </c>
      <c r="D195" s="244">
        <v>44783</v>
      </c>
      <c r="E195" s="244">
        <v>106610.55</v>
      </c>
      <c r="F195" s="54">
        <f t="shared" si="31"/>
        <v>238.06031306522564</v>
      </c>
    </row>
    <row r="196" spans="1:6" ht="12.75" customHeight="1" x14ac:dyDescent="0.2">
      <c r="A196" s="55">
        <v>34</v>
      </c>
      <c r="B196" s="234" t="s">
        <v>432</v>
      </c>
      <c r="C196" s="52" t="s">
        <v>433</v>
      </c>
      <c r="D196" s="53">
        <f t="shared" ref="D196:E196" si="44">D197+D202+D210</f>
        <v>8249</v>
      </c>
      <c r="E196" s="53">
        <f t="shared" si="44"/>
        <v>24212.61</v>
      </c>
      <c r="F196" s="54">
        <f t="shared" si="31"/>
        <v>293.52176021335919</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8249</v>
      </c>
      <c r="E210" s="53">
        <f t="shared" si="47"/>
        <v>24212.61</v>
      </c>
      <c r="F210" s="54">
        <f t="shared" si="31"/>
        <v>293.52176021335919</v>
      </c>
    </row>
    <row r="211" spans="1:6" ht="12.75" customHeight="1" x14ac:dyDescent="0.2">
      <c r="A211" s="55">
        <v>3431</v>
      </c>
      <c r="B211" s="234" t="s">
        <v>462</v>
      </c>
      <c r="C211" s="52" t="s">
        <v>463</v>
      </c>
      <c r="D211" s="244">
        <v>4834</v>
      </c>
      <c r="E211" s="244">
        <v>4524.4799999999996</v>
      </c>
      <c r="F211" s="54">
        <f t="shared" si="31"/>
        <v>93.597021100537845</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3415</v>
      </c>
      <c r="E213" s="244">
        <v>19688.13</v>
      </c>
      <c r="F213" s="54">
        <f t="shared" si="31"/>
        <v>576.51918008784776</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198</v>
      </c>
      <c r="C248" s="52" t="s">
        <v>536</v>
      </c>
      <c r="D248" s="244"/>
      <c r="E248" s="244"/>
      <c r="F248" s="54" t="str">
        <f t="shared" si="61"/>
        <v>-</v>
      </c>
    </row>
    <row r="249" spans="1:6" ht="12.75" customHeight="1" x14ac:dyDescent="0.2">
      <c r="A249" s="55" t="s">
        <v>537</v>
      </c>
      <c r="B249" s="87" t="s">
        <v>200</v>
      </c>
      <c r="C249" s="52" t="s">
        <v>537</v>
      </c>
      <c r="D249" s="244"/>
      <c r="E249" s="244"/>
      <c r="F249" s="54" t="str">
        <f t="shared" si="61"/>
        <v>-</v>
      </c>
    </row>
    <row r="250" spans="1:6" ht="24" x14ac:dyDescent="0.2">
      <c r="A250" s="55" t="s">
        <v>538</v>
      </c>
      <c r="B250" s="87" t="s">
        <v>202</v>
      </c>
      <c r="C250" s="52" t="s">
        <v>538</v>
      </c>
      <c r="D250" s="244"/>
      <c r="E250" s="244"/>
      <c r="F250" s="54" t="str">
        <f t="shared" si="61"/>
        <v>-</v>
      </c>
    </row>
    <row r="251" spans="1:6" ht="24" x14ac:dyDescent="0.2">
      <c r="A251" s="55" t="s">
        <v>539</v>
      </c>
      <c r="B251" s="87" t="s">
        <v>204</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222736.09</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222736.09</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0</v>
      </c>
      <c r="E261" s="244">
        <v>222736.09</v>
      </c>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340</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11995294</v>
      </c>
      <c r="E289" s="53">
        <f t="shared" si="79"/>
        <v>12626188.429999998</v>
      </c>
      <c r="F289" s="54">
        <f t="shared" si="76"/>
        <v>105.25951619026593</v>
      </c>
    </row>
    <row r="290" spans="1:6" ht="12.75" customHeight="1" x14ac:dyDescent="0.2">
      <c r="A290" s="55" t="s">
        <v>605</v>
      </c>
      <c r="B290" s="87" t="s">
        <v>616</v>
      </c>
      <c r="C290" s="52" t="s">
        <v>617</v>
      </c>
      <c r="D290" s="53">
        <f>IF(D6&gt;=D289,D6-D289,0)</f>
        <v>36269</v>
      </c>
      <c r="E290" s="53">
        <f>IF(E6&gt;=E289,E6-E289,0)</f>
        <v>216339.56000000238</v>
      </c>
      <c r="F290" s="54">
        <f t="shared" si="76"/>
        <v>596.48614519287105</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0</v>
      </c>
      <c r="E292" s="244"/>
      <c r="F292" s="54" t="str">
        <f t="shared" si="76"/>
        <v>-</v>
      </c>
    </row>
    <row r="293" spans="1:6" ht="12.75" customHeight="1" x14ac:dyDescent="0.2">
      <c r="A293" s="55">
        <v>92221</v>
      </c>
      <c r="B293" s="87" t="s">
        <v>622</v>
      </c>
      <c r="C293" s="52" t="s">
        <v>623</v>
      </c>
      <c r="D293" s="244">
        <v>354114</v>
      </c>
      <c r="E293" s="244">
        <v>397155</v>
      </c>
      <c r="F293" s="54">
        <f t="shared" si="76"/>
        <v>112.15456039580474</v>
      </c>
    </row>
    <row r="294" spans="1:6" ht="12.75" customHeight="1" x14ac:dyDescent="0.2">
      <c r="A294" s="55">
        <v>96</v>
      </c>
      <c r="B294" s="87" t="s">
        <v>624</v>
      </c>
      <c r="C294" s="52" t="s">
        <v>625</v>
      </c>
      <c r="D294" s="244">
        <v>234524</v>
      </c>
      <c r="E294" s="244">
        <v>174481.26</v>
      </c>
      <c r="F294" s="54">
        <f t="shared" si="76"/>
        <v>74.3980402858556</v>
      </c>
    </row>
    <row r="295" spans="1:6" ht="24" x14ac:dyDescent="0.2">
      <c r="A295" s="55">
        <v>9661</v>
      </c>
      <c r="B295" s="87" t="s">
        <v>626</v>
      </c>
      <c r="C295" s="52" t="s">
        <v>627</v>
      </c>
      <c r="D295" s="244">
        <v>32609</v>
      </c>
      <c r="E295" s="244">
        <v>36487</v>
      </c>
      <c r="F295" s="54">
        <f t="shared" si="76"/>
        <v>111.89242233739152</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4" t="s">
        <v>630</v>
      </c>
      <c r="B297" s="355"/>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79310</v>
      </c>
      <c r="E350" s="53">
        <f t="shared" si="95"/>
        <v>62418.05</v>
      </c>
      <c r="F350" s="54">
        <f t="shared" si="81"/>
        <v>78.701361745051074</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79310</v>
      </c>
      <c r="E363" s="53">
        <f t="shared" si="99"/>
        <v>62418.05</v>
      </c>
      <c r="F363" s="54">
        <f t="shared" si="81"/>
        <v>78.701361745051074</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25450</v>
      </c>
      <c r="E369" s="53">
        <f t="shared" si="101"/>
        <v>17005.5</v>
      </c>
      <c r="F369" s="54">
        <f t="shared" si="81"/>
        <v>66.819253438113947</v>
      </c>
    </row>
    <row r="370" spans="1:6" ht="12.75" customHeight="1" x14ac:dyDescent="0.2">
      <c r="A370" s="55">
        <v>4221</v>
      </c>
      <c r="B370" s="87" t="s">
        <v>671</v>
      </c>
      <c r="C370" s="52" t="s">
        <v>763</v>
      </c>
      <c r="D370" s="244">
        <v>7399</v>
      </c>
      <c r="E370" s="244">
        <v>8398</v>
      </c>
      <c r="F370" s="54">
        <f t="shared" si="81"/>
        <v>113.50182457088795</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v>6553.5</v>
      </c>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18051</v>
      </c>
      <c r="E376" s="244">
        <v>2054</v>
      </c>
      <c r="F376" s="54">
        <f t="shared" si="81"/>
        <v>11.378870976677193</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53860</v>
      </c>
      <c r="E383" s="53">
        <f t="shared" si="103"/>
        <v>45412.55</v>
      </c>
      <c r="F383" s="54">
        <f t="shared" si="81"/>
        <v>84.315911622725594</v>
      </c>
    </row>
    <row r="384" spans="1:6" ht="12.75" customHeight="1" x14ac:dyDescent="0.2">
      <c r="A384" s="55">
        <v>4241</v>
      </c>
      <c r="B384" s="87" t="s">
        <v>780</v>
      </c>
      <c r="C384" s="52" t="s">
        <v>781</v>
      </c>
      <c r="D384" s="244">
        <v>53860</v>
      </c>
      <c r="E384" s="244">
        <v>45412.55</v>
      </c>
      <c r="F384" s="54">
        <f t="shared" si="81"/>
        <v>84.315911622725594</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79310</v>
      </c>
      <c r="E408" s="53">
        <f t="shared" si="111"/>
        <v>62418.05</v>
      </c>
      <c r="F408" s="54">
        <f t="shared" si="81"/>
        <v>78.701361745051074</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0</v>
      </c>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12031563</v>
      </c>
      <c r="E412" s="53">
        <f>E6+E298</f>
        <v>12842527.99</v>
      </c>
      <c r="F412" s="54">
        <f t="shared" si="81"/>
        <v>106.74031287539283</v>
      </c>
    </row>
    <row r="413" spans="1:6" ht="12.75" customHeight="1" x14ac:dyDescent="0.2">
      <c r="A413" s="55" t="s">
        <v>605</v>
      </c>
      <c r="B413" s="87" t="s">
        <v>828</v>
      </c>
      <c r="C413" s="52" t="s">
        <v>829</v>
      </c>
      <c r="D413" s="53">
        <f t="shared" ref="D413:E413" si="112">D289+D350</f>
        <v>12074604</v>
      </c>
      <c r="E413" s="53">
        <f t="shared" si="112"/>
        <v>12688606.479999999</v>
      </c>
      <c r="F413" s="54">
        <f t="shared" si="81"/>
        <v>105.08507343180777</v>
      </c>
    </row>
    <row r="414" spans="1:6" ht="12.75" customHeight="1" x14ac:dyDescent="0.2">
      <c r="A414" s="55" t="s">
        <v>605</v>
      </c>
      <c r="B414" s="87" t="s">
        <v>830</v>
      </c>
      <c r="C414" s="52" t="s">
        <v>831</v>
      </c>
      <c r="D414" s="53">
        <f t="shared" ref="D414:E414" si="113">IF(D412&gt;=D413,D412-D413,0)</f>
        <v>0</v>
      </c>
      <c r="E414" s="53">
        <f t="shared" si="113"/>
        <v>153921.51000000164</v>
      </c>
      <c r="F414" s="54" t="str">
        <f t="shared" si="81"/>
        <v>-</v>
      </c>
    </row>
    <row r="415" spans="1:6" ht="12.75" customHeight="1" x14ac:dyDescent="0.2">
      <c r="A415" s="55" t="s">
        <v>605</v>
      </c>
      <c r="B415" s="87" t="s">
        <v>832</v>
      </c>
      <c r="C415" s="52" t="s">
        <v>833</v>
      </c>
      <c r="D415" s="53">
        <f t="shared" ref="D415:E415" si="114">IF(D413&gt;=D412,D413-D412,0)</f>
        <v>43041</v>
      </c>
      <c r="E415" s="53">
        <f t="shared" si="114"/>
        <v>0</v>
      </c>
      <c r="F415" s="54">
        <f t="shared" si="81"/>
        <v>0</v>
      </c>
    </row>
    <row r="416" spans="1:6" ht="12.75" customHeight="1" x14ac:dyDescent="0.2">
      <c r="A416" s="62" t="s">
        <v>834</v>
      </c>
      <c r="B416" s="234" t="s">
        <v>835</v>
      </c>
      <c r="C416" s="63" t="s">
        <v>836</v>
      </c>
      <c r="D416" s="53">
        <f t="shared" ref="D416:E416" si="115">IF(D292-D293+D409-D410&gt;=0,D292-D293+D409-D410,0)</f>
        <v>0</v>
      </c>
      <c r="E416" s="53">
        <f t="shared" si="115"/>
        <v>0</v>
      </c>
      <c r="F416" s="54" t="str">
        <f t="shared" si="81"/>
        <v>-</v>
      </c>
    </row>
    <row r="417" spans="1:6" ht="12.75" customHeight="1" x14ac:dyDescent="0.2">
      <c r="A417" s="62" t="s">
        <v>834</v>
      </c>
      <c r="B417" s="87" t="s">
        <v>837</v>
      </c>
      <c r="C417" s="63" t="s">
        <v>838</v>
      </c>
      <c r="D417" s="53">
        <f t="shared" ref="D417:E417" si="116">IF(D293-D292+D410-D409&gt;=0,D293-D292+D410-D409,0)</f>
        <v>354114</v>
      </c>
      <c r="E417" s="53">
        <f t="shared" si="116"/>
        <v>397155</v>
      </c>
      <c r="F417" s="54">
        <f t="shared" si="81"/>
        <v>112.15456039580474</v>
      </c>
    </row>
    <row r="418" spans="1:6" ht="12.75" customHeight="1" x14ac:dyDescent="0.2">
      <c r="A418" s="57" t="s">
        <v>839</v>
      </c>
      <c r="B418" s="235" t="s">
        <v>840</v>
      </c>
      <c r="C418" s="58" t="s">
        <v>841</v>
      </c>
      <c r="D418" s="64">
        <f t="shared" ref="D418:E418" si="117">D294+D411</f>
        <v>234524</v>
      </c>
      <c r="E418" s="64">
        <f t="shared" si="117"/>
        <v>174481.26</v>
      </c>
      <c r="F418" s="59">
        <f t="shared" si="81"/>
        <v>74.3980402858556</v>
      </c>
    </row>
    <row r="419" spans="1:6" s="77" customFormat="1" ht="20.100000000000001" customHeight="1" x14ac:dyDescent="0.2">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12031563</v>
      </c>
      <c r="E639" s="53">
        <f t="shared" si="180"/>
        <v>12842527.99</v>
      </c>
      <c r="F639" s="54">
        <f t="shared" si="119"/>
        <v>106.74031287539283</v>
      </c>
    </row>
    <row r="640" spans="1:6" ht="12.75" customHeight="1" x14ac:dyDescent="0.2">
      <c r="A640" s="55" t="s">
        <v>605</v>
      </c>
      <c r="B640" s="87" t="s">
        <v>1274</v>
      </c>
      <c r="C640" s="52" t="s">
        <v>1275</v>
      </c>
      <c r="D640" s="53">
        <f t="shared" ref="D640:E640" si="181">D413+D528</f>
        <v>12074604</v>
      </c>
      <c r="E640" s="53">
        <f t="shared" si="181"/>
        <v>12688606.479999999</v>
      </c>
      <c r="F640" s="54">
        <f t="shared" si="119"/>
        <v>105.08507343180777</v>
      </c>
    </row>
    <row r="641" spans="1:6" ht="12.75" customHeight="1" x14ac:dyDescent="0.2">
      <c r="A641" s="55" t="s">
        <v>605</v>
      </c>
      <c r="B641" s="87" t="s">
        <v>1276</v>
      </c>
      <c r="C641" s="52" t="s">
        <v>1277</v>
      </c>
      <c r="D641" s="53">
        <f t="shared" ref="D641:E641" si="182">IF(D639&gt;=D640,D639-D640,0)</f>
        <v>0</v>
      </c>
      <c r="E641" s="53">
        <f t="shared" si="182"/>
        <v>153921.51000000164</v>
      </c>
      <c r="F641" s="54" t="str">
        <f t="shared" si="119"/>
        <v>-</v>
      </c>
    </row>
    <row r="642" spans="1:6" ht="12.75" customHeight="1" x14ac:dyDescent="0.2">
      <c r="A642" s="55" t="s">
        <v>605</v>
      </c>
      <c r="B642" s="87" t="s">
        <v>1278</v>
      </c>
      <c r="C642" s="52" t="s">
        <v>1279</v>
      </c>
      <c r="D642" s="53">
        <f t="shared" ref="D642:E642" si="183">IF(D640&gt;=D639,D640-D639,0)</f>
        <v>43041</v>
      </c>
      <c r="E642" s="53">
        <f t="shared" si="183"/>
        <v>0</v>
      </c>
      <c r="F642" s="54">
        <f t="shared" si="119"/>
        <v>0</v>
      </c>
    </row>
    <row r="643" spans="1:6" ht="24" x14ac:dyDescent="0.2">
      <c r="A643" s="62" t="s">
        <v>1280</v>
      </c>
      <c r="B643" s="87" t="s">
        <v>1281</v>
      </c>
      <c r="C643" s="63" t="s">
        <v>1280</v>
      </c>
      <c r="D643" s="53">
        <f t="shared" ref="D643:E643" si="184">IF(D416-D417+D637-D638&gt;=0,D416-D417+D637-D638,0)</f>
        <v>0</v>
      </c>
      <c r="E643" s="53">
        <f t="shared" si="184"/>
        <v>0</v>
      </c>
      <c r="F643" s="54" t="str">
        <f t="shared" si="119"/>
        <v>-</v>
      </c>
    </row>
    <row r="644" spans="1:6" ht="24" x14ac:dyDescent="0.2">
      <c r="A644" s="62" t="s">
        <v>1282</v>
      </c>
      <c r="B644" s="87" t="s">
        <v>1283</v>
      </c>
      <c r="C644" s="63" t="s">
        <v>1282</v>
      </c>
      <c r="D644" s="53">
        <f t="shared" ref="D644:E644" si="185">IF(D417-D416+D638-D637&gt;=0,D417-D416+D638-D637,0)</f>
        <v>354114</v>
      </c>
      <c r="E644" s="53">
        <f t="shared" si="185"/>
        <v>397155</v>
      </c>
      <c r="F644" s="54">
        <f t="shared" si="119"/>
        <v>112.15456039580474</v>
      </c>
    </row>
    <row r="645" spans="1:6" ht="24" x14ac:dyDescent="0.2">
      <c r="A645" s="55" t="s">
        <v>605</v>
      </c>
      <c r="B645" s="87" t="s">
        <v>1284</v>
      </c>
      <c r="C645" s="52" t="s">
        <v>1285</v>
      </c>
      <c r="D645" s="53">
        <f t="shared" ref="D645:E645" si="186">IF(D641+D643-D642-D644&gt;=0,D641+D643-D642-D644,0)</f>
        <v>0</v>
      </c>
      <c r="E645" s="53">
        <f t="shared" si="186"/>
        <v>0</v>
      </c>
      <c r="F645" s="54" t="str">
        <f t="shared" si="119"/>
        <v>-</v>
      </c>
    </row>
    <row r="646" spans="1:6" ht="24" x14ac:dyDescent="0.2">
      <c r="A646" s="55" t="s">
        <v>605</v>
      </c>
      <c r="B646" s="87" t="s">
        <v>1286</v>
      </c>
      <c r="C646" s="52" t="s">
        <v>1287</v>
      </c>
      <c r="D646" s="53">
        <f t="shared" ref="D646:E646" si="187">IF(D642+D644-D641-D643&gt;=0,D642+D644-D641-D643,0)</f>
        <v>397155</v>
      </c>
      <c r="E646" s="53">
        <f t="shared" si="187"/>
        <v>243233.48999999836</v>
      </c>
      <c r="F646" s="54">
        <f t="shared" si="119"/>
        <v>61.243970238319633</v>
      </c>
    </row>
    <row r="647" spans="1:6" ht="24" x14ac:dyDescent="0.2">
      <c r="A647" s="57" t="s">
        <v>1288</v>
      </c>
      <c r="B647" s="235" t="s">
        <v>1289</v>
      </c>
      <c r="C647" s="58" t="s">
        <v>1288</v>
      </c>
      <c r="D647" s="245">
        <v>758686</v>
      </c>
      <c r="E647" s="245">
        <v>842692.92</v>
      </c>
      <c r="F647" s="59">
        <f t="shared" si="119"/>
        <v>111.07268619692469</v>
      </c>
    </row>
    <row r="648" spans="1:6" s="77" customFormat="1" ht="20.100000000000001" customHeight="1" x14ac:dyDescent="0.2">
      <c r="A648" s="354" t="s">
        <v>1290</v>
      </c>
      <c r="B648" s="355"/>
      <c r="C648" s="221"/>
      <c r="D648" s="60"/>
      <c r="E648" s="60"/>
      <c r="F648" s="61"/>
    </row>
    <row r="649" spans="1:6" ht="12.75" customHeight="1" x14ac:dyDescent="0.2">
      <c r="A649" s="55">
        <v>11</v>
      </c>
      <c r="B649" s="87" t="s">
        <v>1291</v>
      </c>
      <c r="C649" s="52" t="s">
        <v>1292</v>
      </c>
      <c r="D649" s="244">
        <v>49649</v>
      </c>
      <c r="E649" s="244">
        <v>111175.26</v>
      </c>
      <c r="F649" s="54">
        <f t="shared" ref="F649:F724" si="188">IF(D649&lt;&gt;0,IF(E649/D649&gt;=100,"&gt;&gt;100",E649/D649*100),"-")</f>
        <v>223.92245563858287</v>
      </c>
    </row>
    <row r="650" spans="1:6" ht="12.75" customHeight="1" x14ac:dyDescent="0.2">
      <c r="A650" s="55" t="s">
        <v>1293</v>
      </c>
      <c r="B650" s="87" t="s">
        <v>1294</v>
      </c>
      <c r="C650" s="52" t="s">
        <v>1293</v>
      </c>
      <c r="D650" s="244">
        <v>3587580</v>
      </c>
      <c r="E650" s="244">
        <v>3946642.6</v>
      </c>
      <c r="F650" s="54">
        <f t="shared" si="188"/>
        <v>110.00849040300147</v>
      </c>
    </row>
    <row r="651" spans="1:6" ht="12.75" customHeight="1" x14ac:dyDescent="0.2">
      <c r="A651" s="55" t="s">
        <v>1295</v>
      </c>
      <c r="B651" s="87" t="s">
        <v>1296</v>
      </c>
      <c r="C651" s="52" t="s">
        <v>1295</v>
      </c>
      <c r="D651" s="244">
        <v>3526054</v>
      </c>
      <c r="E651" s="244">
        <v>3841028.33</v>
      </c>
      <c r="F651" s="54">
        <f t="shared" si="188"/>
        <v>108.93277102392646</v>
      </c>
    </row>
    <row r="652" spans="1:6" ht="24" x14ac:dyDescent="0.2">
      <c r="A652" s="55">
        <v>11</v>
      </c>
      <c r="B652" s="87" t="s">
        <v>1297</v>
      </c>
      <c r="C652" s="52" t="s">
        <v>1298</v>
      </c>
      <c r="D652" s="53">
        <f t="shared" ref="D652:E652" si="189">+D649+D650-D651</f>
        <v>111175</v>
      </c>
      <c r="E652" s="53">
        <f t="shared" si="189"/>
        <v>216789.5299999998</v>
      </c>
      <c r="F652" s="54">
        <f t="shared" si="188"/>
        <v>194.99845288958829</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74</v>
      </c>
      <c r="E654" s="266">
        <v>78</v>
      </c>
      <c r="F654" s="54">
        <f t="shared" si="188"/>
        <v>105.40540540540539</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68</v>
      </c>
      <c r="E656" s="266">
        <v>74</v>
      </c>
      <c r="F656" s="54">
        <f t="shared" si="188"/>
        <v>108.8235294117647</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v>96135</v>
      </c>
      <c r="E669" s="244"/>
      <c r="F669" s="54">
        <f t="shared" si="188"/>
        <v>0</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9005415</v>
      </c>
      <c r="E675" s="244">
        <v>9276252.4399999995</v>
      </c>
      <c r="F675" s="54">
        <f t="shared" si="188"/>
        <v>103.00749537916909</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c r="E677" s="244"/>
      <c r="F677" s="54" t="str">
        <f t="shared" si="188"/>
        <v>-</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v>32897.480000000003</v>
      </c>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825331</v>
      </c>
      <c r="E710" s="244">
        <v>932927.27</v>
      </c>
      <c r="F710" s="54">
        <f t="shared" si="188"/>
        <v>113.03674162245207</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44070</v>
      </c>
      <c r="E716" s="244">
        <v>38962.620000000003</v>
      </c>
      <c r="F716" s="54">
        <f t="shared" si="188"/>
        <v>88.410755616065359</v>
      </c>
    </row>
    <row r="717" spans="1:6" ht="12.75" customHeight="1" x14ac:dyDescent="0.2">
      <c r="A717" s="55">
        <v>31215</v>
      </c>
      <c r="B717" s="87" t="s">
        <v>1410</v>
      </c>
      <c r="C717" s="52" t="s">
        <v>1411</v>
      </c>
      <c r="D717" s="244">
        <v>11533</v>
      </c>
      <c r="E717" s="244">
        <v>8729.76</v>
      </c>
      <c r="F717" s="54">
        <f t="shared" si="188"/>
        <v>75.693748374230481</v>
      </c>
    </row>
    <row r="718" spans="1:6" ht="12.75" customHeight="1" x14ac:dyDescent="0.2">
      <c r="A718" s="55">
        <v>32121</v>
      </c>
      <c r="B718" s="87" t="s">
        <v>1412</v>
      </c>
      <c r="C718" s="52" t="s">
        <v>1413</v>
      </c>
      <c r="D718" s="244">
        <v>358186</v>
      </c>
      <c r="E718" s="244">
        <v>375407.34</v>
      </c>
      <c r="F718" s="54">
        <f t="shared" si="188"/>
        <v>104.80793219165463</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14460</v>
      </c>
      <c r="E720" s="244">
        <v>6437.5</v>
      </c>
      <c r="F720" s="54">
        <f t="shared" si="188"/>
        <v>44.519363762102351</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31960</v>
      </c>
      <c r="E722" s="244">
        <v>39206.14</v>
      </c>
      <c r="F722" s="54">
        <f t="shared" si="188"/>
        <v>122.67252816020024</v>
      </c>
    </row>
    <row r="723" spans="1:6" ht="12.75" customHeight="1" x14ac:dyDescent="0.2">
      <c r="A723" s="55" t="s">
        <v>1422</v>
      </c>
      <c r="B723" s="87" t="s">
        <v>1423</v>
      </c>
      <c r="C723" s="52" t="s">
        <v>1422</v>
      </c>
      <c r="D723" s="244">
        <v>5246</v>
      </c>
      <c r="E723" s="244">
        <v>43881.84</v>
      </c>
      <c r="F723" s="54">
        <f t="shared" si="188"/>
        <v>836.48189096454428</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v>11257</v>
      </c>
      <c r="E725" s="244">
        <v>35543.46</v>
      </c>
      <c r="F725" s="54">
        <f t="shared" ref="F725:F979" si="190">IF(D725&lt;&gt;0,IF(E725/D725&gt;=100,"&gt;&gt;100",E725/D725*100),"-")</f>
        <v>315.74540286044237</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v>222736.09</v>
      </c>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0" t="s">
        <v>1941</v>
      </c>
      <c r="B983" s="351"/>
      <c r="C983" s="68"/>
      <c r="D983" s="75"/>
      <c r="E983" s="75"/>
      <c r="F983" s="76"/>
    </row>
    <row r="984" spans="1:6" ht="39" customHeight="1" x14ac:dyDescent="0.2">
      <c r="A984" s="202" t="s">
        <v>1942</v>
      </c>
      <c r="B984" s="198" t="s">
        <v>40</v>
      </c>
      <c r="C984" s="222" t="s">
        <v>41</v>
      </c>
      <c r="D984" s="67" t="s">
        <v>1943</v>
      </c>
      <c r="E984" s="69" t="s">
        <v>1944</v>
      </c>
      <c r="F984" s="67" t="s">
        <v>51</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37" workbookViewId="0">
      <selection activeCell="E265" sqref="E265"/>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31</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48</v>
      </c>
      <c r="B3" s="302" t="s">
        <v>40</v>
      </c>
      <c r="C3" s="303" t="s">
        <v>41</v>
      </c>
      <c r="D3" s="304" t="s">
        <v>1963</v>
      </c>
      <c r="E3" s="302" t="s">
        <v>1964</v>
      </c>
      <c r="F3" s="305" t="s">
        <v>51</v>
      </c>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8941797</v>
      </c>
      <c r="E6" s="231">
        <f t="shared" si="0"/>
        <v>8996193.8600000013</v>
      </c>
      <c r="F6" s="232">
        <f t="shared" ref="F6:F260" si="1">IF(D6&gt;0,IF(E6/D6&gt;=100,"&gt;&gt;100",E6/D6*100),"-")</f>
        <v>100.60834371435632</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7663939</v>
      </c>
      <c r="E7" s="106">
        <f t="shared" si="2"/>
        <v>7726358.1400000006</v>
      </c>
      <c r="F7" s="95">
        <f t="shared" si="1"/>
        <v>100.81445246367437</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7659784</v>
      </c>
      <c r="E12" s="106">
        <f t="shared" si="3"/>
        <v>7722203.1000000006</v>
      </c>
      <c r="F12" s="95">
        <f t="shared" si="1"/>
        <v>100.81489373590694</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6130131</v>
      </c>
      <c r="E13" s="106">
        <f t="shared" si="4"/>
        <v>6130130.3699999992</v>
      </c>
      <c r="F13" s="95">
        <f t="shared" si="1"/>
        <v>99.999989722894981</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9335178</v>
      </c>
      <c r="E15" s="249">
        <v>9335177.5299999993</v>
      </c>
      <c r="F15" s="95">
        <f t="shared" si="1"/>
        <v>99.999994965280777</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3205047</v>
      </c>
      <c r="E18" s="249">
        <v>3205047.16</v>
      </c>
      <c r="F18" s="95">
        <f t="shared" si="1"/>
        <v>100.00000499212649</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878239</v>
      </c>
      <c r="E19" s="106">
        <f t="shared" si="5"/>
        <v>895245.7900000005</v>
      </c>
      <c r="F19" s="95">
        <f t="shared" si="1"/>
        <v>101.93646490306176</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3475516</v>
      </c>
      <c r="E20" s="249">
        <v>3485968.74</v>
      </c>
      <c r="F20" s="95">
        <f t="shared" si="1"/>
        <v>100.30075361471506</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35436</v>
      </c>
      <c r="E21" s="249">
        <v>35435.910000000003</v>
      </c>
      <c r="F21" s="95">
        <f t="shared" si="1"/>
        <v>99.999746020995602</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55992</v>
      </c>
      <c r="E22" s="249">
        <v>62545.58</v>
      </c>
      <c r="F22" s="95">
        <f t="shared" si="1"/>
        <v>111.7044934990713</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11800</v>
      </c>
      <c r="E24" s="249">
        <v>11800.12</v>
      </c>
      <c r="F24" s="95">
        <f t="shared" si="1"/>
        <v>100.00101694915256</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78230</v>
      </c>
      <c r="E25" s="249">
        <v>78230</v>
      </c>
      <c r="F25" s="95">
        <f t="shared" si="1"/>
        <v>100</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391690</v>
      </c>
      <c r="E26" s="249">
        <v>391690.67</v>
      </c>
      <c r="F26" s="95">
        <f t="shared" si="1"/>
        <v>100.00017105363936</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3170425</v>
      </c>
      <c r="E28" s="249">
        <v>3170425.23</v>
      </c>
      <c r="F28" s="95">
        <f t="shared" si="1"/>
        <v>100.0000072545479</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643235</v>
      </c>
      <c r="E35" s="106">
        <f t="shared" si="7"/>
        <v>688648.06</v>
      </c>
      <c r="F35" s="95">
        <f t="shared" si="1"/>
        <v>107.06010400553454</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1065126</v>
      </c>
      <c r="E36" s="249">
        <v>1110539.07</v>
      </c>
      <c r="F36" s="95">
        <f t="shared" si="1"/>
        <v>104.26363359827853</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421891</v>
      </c>
      <c r="E40" s="249">
        <v>421891.01</v>
      </c>
      <c r="F40" s="95">
        <f t="shared" si="1"/>
        <v>100.00000237028048</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8179</v>
      </c>
      <c r="E45" s="106">
        <f t="shared" si="9"/>
        <v>8178.88</v>
      </c>
      <c r="F45" s="95">
        <f t="shared" si="1"/>
        <v>99.998532827974088</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8179</v>
      </c>
      <c r="E47" s="249">
        <v>8178.88</v>
      </c>
      <c r="F47" s="95">
        <f t="shared" si="1"/>
        <v>99.998532827974088</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181431</v>
      </c>
      <c r="E54" s="249">
        <v>185000.39</v>
      </c>
      <c r="F54" s="95">
        <f t="shared" si="1"/>
        <v>101.96735398030106</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181431</v>
      </c>
      <c r="E55" s="249">
        <v>185000.39</v>
      </c>
      <c r="F55" s="95">
        <f t="shared" si="1"/>
        <v>101.96735398030106</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4155</v>
      </c>
      <c r="E63" s="106">
        <f t="shared" si="12"/>
        <v>4155.04</v>
      </c>
      <c r="F63" s="95">
        <f t="shared" si="1"/>
        <v>100.00096269554753</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v>4155</v>
      </c>
      <c r="E64" s="249">
        <v>4155.04</v>
      </c>
      <c r="F64" s="95">
        <f t="shared" si="1"/>
        <v>100.00096269554753</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1277858</v>
      </c>
      <c r="E68" s="106">
        <f t="shared" si="13"/>
        <v>1269835.7200000002</v>
      </c>
      <c r="F68" s="95">
        <f t="shared" si="1"/>
        <v>99.372208805673253</v>
      </c>
      <c r="G68" s="89"/>
      <c r="H68" s="89"/>
      <c r="I68" s="89"/>
      <c r="J68" s="89"/>
      <c r="K68" s="89"/>
      <c r="L68" s="89"/>
      <c r="M68" s="89"/>
      <c r="N68" s="89"/>
      <c r="O68" s="89"/>
      <c r="P68" s="89"/>
      <c r="Q68" s="89"/>
      <c r="R68" s="89"/>
      <c r="S68" s="89"/>
      <c r="T68" s="89"/>
      <c r="U68" s="89"/>
      <c r="V68" s="89"/>
      <c r="W68" s="89"/>
      <c r="X68" s="89"/>
    </row>
    <row r="69" spans="1:24" ht="12.75" customHeight="1" x14ac:dyDescent="0.2">
      <c r="A69" s="93" t="s">
        <v>34</v>
      </c>
      <c r="B69" s="88" t="s">
        <v>2069</v>
      </c>
      <c r="C69" s="94" t="s">
        <v>34</v>
      </c>
      <c r="D69" s="106">
        <f t="shared" ref="D69:E69" si="14">+D70+D75+D76+D77</f>
        <v>111175</v>
      </c>
      <c r="E69" s="106">
        <f t="shared" si="14"/>
        <v>216789.53</v>
      </c>
      <c r="F69" s="95">
        <f t="shared" si="1"/>
        <v>194.99845288958849</v>
      </c>
      <c r="G69" s="89"/>
      <c r="H69" s="89"/>
      <c r="I69" s="89"/>
      <c r="J69" s="89"/>
      <c r="K69" s="89"/>
      <c r="L69" s="89"/>
      <c r="M69" s="89"/>
      <c r="N69" s="89"/>
      <c r="O69" s="89"/>
      <c r="P69" s="89"/>
      <c r="Q69" s="89"/>
      <c r="R69" s="89"/>
      <c r="S69" s="89"/>
      <c r="T69" s="89"/>
      <c r="U69" s="89"/>
      <c r="V69" s="89"/>
      <c r="W69" s="89"/>
      <c r="X69" s="89"/>
    </row>
    <row r="70" spans="1:24" ht="12.75" customHeight="1" x14ac:dyDescent="0.2">
      <c r="A70" s="93" t="s">
        <v>2070</v>
      </c>
      <c r="B70" s="88" t="s">
        <v>2071</v>
      </c>
      <c r="C70" s="94" t="s">
        <v>2070</v>
      </c>
      <c r="D70" s="106">
        <f t="shared" ref="D70:E70" si="15">SUM(D71:D74)</f>
        <v>109434</v>
      </c>
      <c r="E70" s="106">
        <f t="shared" si="15"/>
        <v>216789.53</v>
      </c>
      <c r="F70" s="95">
        <f t="shared" si="1"/>
        <v>198.10070910320377</v>
      </c>
      <c r="G70" s="89"/>
      <c r="H70" s="89"/>
      <c r="I70" s="89"/>
      <c r="J70" s="89"/>
      <c r="K70" s="89"/>
      <c r="L70" s="89"/>
      <c r="M70" s="89"/>
      <c r="N70" s="89"/>
      <c r="O70" s="89"/>
      <c r="P70" s="89"/>
      <c r="Q70" s="89"/>
      <c r="R70" s="89"/>
      <c r="S70" s="89"/>
      <c r="T70" s="89"/>
      <c r="U70" s="89"/>
      <c r="V70" s="89"/>
      <c r="W70" s="89"/>
      <c r="X70" s="89"/>
    </row>
    <row r="71" spans="1:24" ht="12.75" customHeight="1" x14ac:dyDescent="0.2">
      <c r="A71" s="93" t="s">
        <v>2072</v>
      </c>
      <c r="B71" s="88" t="s">
        <v>2073</v>
      </c>
      <c r="C71" s="94" t="s">
        <v>2072</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2074</v>
      </c>
      <c r="B72" s="88" t="s">
        <v>2075</v>
      </c>
      <c r="C72" s="94" t="s">
        <v>2074</v>
      </c>
      <c r="D72" s="249">
        <v>109434</v>
      </c>
      <c r="E72" s="249">
        <v>216789.53</v>
      </c>
      <c r="F72" s="95">
        <f t="shared" si="1"/>
        <v>198.10070910320377</v>
      </c>
      <c r="G72" s="89"/>
      <c r="H72" s="89"/>
      <c r="I72" s="89"/>
      <c r="J72" s="89"/>
      <c r="K72" s="89"/>
      <c r="L72" s="89"/>
      <c r="M72" s="89"/>
      <c r="N72" s="89"/>
      <c r="O72" s="89"/>
      <c r="P72" s="89"/>
      <c r="Q72" s="89"/>
      <c r="R72" s="89"/>
      <c r="S72" s="89"/>
      <c r="T72" s="89"/>
      <c r="U72" s="89"/>
      <c r="V72" s="89"/>
      <c r="W72" s="89"/>
      <c r="X72" s="89"/>
    </row>
    <row r="73" spans="1:24" ht="12.75" customHeight="1" x14ac:dyDescent="0.2">
      <c r="A73" s="93" t="s">
        <v>2076</v>
      </c>
      <c r="B73" s="88" t="s">
        <v>2077</v>
      </c>
      <c r="C73" s="94" t="s">
        <v>2076</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2078</v>
      </c>
      <c r="B74" s="88" t="s">
        <v>2079</v>
      </c>
      <c r="C74" s="94" t="s">
        <v>2078</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2080</v>
      </c>
      <c r="B75" s="88" t="s">
        <v>2081</v>
      </c>
      <c r="C75" s="94" t="s">
        <v>2080</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2082</v>
      </c>
      <c r="B76" s="88" t="s">
        <v>2083</v>
      </c>
      <c r="C76" s="94" t="s">
        <v>2082</v>
      </c>
      <c r="D76" s="249">
        <v>1741</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2084</v>
      </c>
      <c r="B77" s="88" t="s">
        <v>2085</v>
      </c>
      <c r="C77" s="94" t="s">
        <v>2084</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2086</v>
      </c>
      <c r="B78" s="88" t="s">
        <v>2087</v>
      </c>
      <c r="C78" s="94" t="s">
        <v>2086</v>
      </c>
      <c r="D78" s="106">
        <f>D79+SUM(D82:D84)-D85+D86</f>
        <v>173473</v>
      </c>
      <c r="E78" s="106">
        <f>E79+SUM(E82:E84)-E85+E86</f>
        <v>31198.01</v>
      </c>
      <c r="F78" s="95">
        <f t="shared" si="1"/>
        <v>17.984360678607043</v>
      </c>
      <c r="G78" s="89"/>
      <c r="H78" s="89"/>
      <c r="I78" s="89"/>
      <c r="J78" s="89"/>
      <c r="K78" s="89"/>
      <c r="L78" s="89"/>
      <c r="M78" s="89"/>
      <c r="N78" s="89"/>
      <c r="O78" s="89"/>
      <c r="P78" s="89"/>
      <c r="Q78" s="89"/>
      <c r="R78" s="89"/>
      <c r="S78" s="89"/>
      <c r="T78" s="89"/>
      <c r="U78" s="89"/>
      <c r="V78" s="89"/>
      <c r="W78" s="89"/>
      <c r="X78" s="89"/>
    </row>
    <row r="79" spans="1:24" ht="12.75" customHeight="1" x14ac:dyDescent="0.2">
      <c r="A79" s="93" t="s">
        <v>2088</v>
      </c>
      <c r="B79" s="88" t="s">
        <v>2089</v>
      </c>
      <c r="C79" s="94" t="s">
        <v>2088</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2090</v>
      </c>
      <c r="B80" s="88" t="s">
        <v>2091</v>
      </c>
      <c r="C80" s="94" t="s">
        <v>2090</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2092</v>
      </c>
      <c r="B81" s="88" t="s">
        <v>2093</v>
      </c>
      <c r="C81" s="94" t="s">
        <v>2092</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2094</v>
      </c>
      <c r="B82" s="88" t="s">
        <v>2095</v>
      </c>
      <c r="C82" s="94" t="s">
        <v>2094</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2096</v>
      </c>
      <c r="B83" s="88" t="s">
        <v>2097</v>
      </c>
      <c r="C83" s="94" t="s">
        <v>2096</v>
      </c>
      <c r="D83" s="249">
        <v>0</v>
      </c>
      <c r="E83" s="249">
        <v>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2098</v>
      </c>
      <c r="B84" s="88" t="s">
        <v>2099</v>
      </c>
      <c r="C84" s="94" t="s">
        <v>2098</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2100</v>
      </c>
      <c r="B85" s="88" t="s">
        <v>2101</v>
      </c>
      <c r="C85" s="94" t="s">
        <v>2100</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2102</v>
      </c>
      <c r="B86" s="88" t="s">
        <v>2103</v>
      </c>
      <c r="C86" s="94" t="s">
        <v>2102</v>
      </c>
      <c r="D86" s="249">
        <v>173473</v>
      </c>
      <c r="E86" s="249">
        <v>31198.01</v>
      </c>
      <c r="F86" s="95">
        <f t="shared" si="1"/>
        <v>17.984360678607043</v>
      </c>
      <c r="G86" s="89"/>
      <c r="H86" s="89"/>
      <c r="I86" s="89"/>
      <c r="J86" s="89"/>
      <c r="K86" s="89"/>
      <c r="L86" s="89"/>
      <c r="M86" s="89"/>
      <c r="N86" s="89"/>
      <c r="O86" s="89"/>
      <c r="P86" s="89"/>
      <c r="Q86" s="89"/>
      <c r="R86" s="89"/>
      <c r="S86" s="89"/>
      <c r="T86" s="89"/>
      <c r="U86" s="89"/>
      <c r="V86" s="89"/>
      <c r="W86" s="89"/>
      <c r="X86" s="89"/>
    </row>
    <row r="87" spans="1:24" ht="12.75" customHeight="1" x14ac:dyDescent="0.2">
      <c r="A87" s="93" t="s">
        <v>2104</v>
      </c>
      <c r="B87" s="88" t="s">
        <v>2105</v>
      </c>
      <c r="C87" s="94" t="s">
        <v>2104</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2106</v>
      </c>
      <c r="C88" s="94" t="s">
        <v>2107</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2108</v>
      </c>
      <c r="B89" s="88" t="s">
        <v>2109</v>
      </c>
      <c r="C89" s="94" t="s">
        <v>2108</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2110</v>
      </c>
      <c r="B90" s="88" t="s">
        <v>2111</v>
      </c>
      <c r="C90" s="94" t="s">
        <v>2110</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2112</v>
      </c>
      <c r="B91" s="88" t="s">
        <v>2113</v>
      </c>
      <c r="C91" s="94" t="s">
        <v>2112</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2114</v>
      </c>
      <c r="B92" s="88" t="s">
        <v>2115</v>
      </c>
      <c r="C92" s="94" t="s">
        <v>2114</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2116</v>
      </c>
      <c r="B93" s="88" t="s">
        <v>2117</v>
      </c>
      <c r="C93" s="94" t="s">
        <v>2116</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2118</v>
      </c>
      <c r="B94" s="88" t="s">
        <v>2119</v>
      </c>
      <c r="C94" s="94" t="s">
        <v>2118</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2120</v>
      </c>
      <c r="B95" s="88" t="s">
        <v>2121</v>
      </c>
      <c r="C95" s="94" t="s">
        <v>2120</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2122</v>
      </c>
      <c r="B96" s="88" t="s">
        <v>2123</v>
      </c>
      <c r="C96" s="94" t="s">
        <v>2122</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2124</v>
      </c>
      <c r="B97" s="88" t="s">
        <v>2125</v>
      </c>
      <c r="C97" s="94" t="s">
        <v>2124</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2126</v>
      </c>
      <c r="B98" s="88" t="s">
        <v>2127</v>
      </c>
      <c r="C98" s="94" t="s">
        <v>2126</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2128</v>
      </c>
      <c r="B99" s="88" t="s">
        <v>2129</v>
      </c>
      <c r="C99" s="94" t="s">
        <v>2128</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2130</v>
      </c>
      <c r="B100" s="88" t="s">
        <v>2131</v>
      </c>
      <c r="C100" s="94" t="s">
        <v>2130</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2132</v>
      </c>
      <c r="B101" s="88" t="s">
        <v>2133</v>
      </c>
      <c r="C101" s="94" t="s">
        <v>2132</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2134</v>
      </c>
      <c r="B102" s="88" t="s">
        <v>2135</v>
      </c>
      <c r="C102" s="94" t="s">
        <v>2134</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2136</v>
      </c>
      <c r="B103" s="88" t="s">
        <v>2137</v>
      </c>
      <c r="C103" s="94" t="s">
        <v>2136</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2138</v>
      </c>
      <c r="B104" s="88" t="s">
        <v>2139</v>
      </c>
      <c r="C104" s="94" t="s">
        <v>2138</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2140</v>
      </c>
      <c r="B105" s="88" t="s">
        <v>2141</v>
      </c>
      <c r="C105" s="94" t="s">
        <v>2140</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2142</v>
      </c>
      <c r="C106" s="94" t="s">
        <v>2143</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2144</v>
      </c>
      <c r="B107" s="88" t="s">
        <v>2145</v>
      </c>
      <c r="C107" s="94" t="s">
        <v>2144</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2146</v>
      </c>
      <c r="B108" s="88" t="s">
        <v>2147</v>
      </c>
      <c r="C108" s="94" t="s">
        <v>2146</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2148</v>
      </c>
      <c r="B109" s="88" t="s">
        <v>2149</v>
      </c>
      <c r="C109" s="94" t="s">
        <v>2148</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2150</v>
      </c>
      <c r="B110" s="88" t="s">
        <v>2151</v>
      </c>
      <c r="C110" s="94" t="s">
        <v>2150</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2152</v>
      </c>
      <c r="B111" s="88" t="s">
        <v>2153</v>
      </c>
      <c r="C111" s="94" t="s">
        <v>2152</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2154</v>
      </c>
      <c r="B112" s="88" t="s">
        <v>2155</v>
      </c>
      <c r="C112" s="94" t="s">
        <v>2154</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2156</v>
      </c>
      <c r="B113" s="88" t="s">
        <v>2157</v>
      </c>
      <c r="C113" s="94" t="s">
        <v>2156</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2158</v>
      </c>
      <c r="B114" s="88" t="s">
        <v>2159</v>
      </c>
      <c r="C114" s="94" t="s">
        <v>2158</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2160</v>
      </c>
      <c r="B115" s="88" t="s">
        <v>2161</v>
      </c>
      <c r="C115" s="94" t="s">
        <v>2160</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2162</v>
      </c>
      <c r="B116" s="88" t="s">
        <v>2163</v>
      </c>
      <c r="C116" s="94" t="s">
        <v>2162</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2164</v>
      </c>
      <c r="B117" s="88" t="s">
        <v>2165</v>
      </c>
      <c r="C117" s="94" t="s">
        <v>2164</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2166</v>
      </c>
      <c r="B118" s="88" t="s">
        <v>2167</v>
      </c>
      <c r="C118" s="94" t="s">
        <v>2166</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2168</v>
      </c>
      <c r="C119" s="94" t="s">
        <v>2169</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2170</v>
      </c>
      <c r="B120" s="88" t="s">
        <v>2171</v>
      </c>
      <c r="C120" s="94" t="s">
        <v>2170</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2172</v>
      </c>
      <c r="B121" s="88" t="s">
        <v>2173</v>
      </c>
      <c r="C121" s="94" t="s">
        <v>2172</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2174</v>
      </c>
      <c r="B122" s="88" t="s">
        <v>2175</v>
      </c>
      <c r="C122" s="94" t="s">
        <v>2174</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2176</v>
      </c>
      <c r="B123" s="88" t="s">
        <v>2177</v>
      </c>
      <c r="C123" s="94" t="s">
        <v>2176</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2178</v>
      </c>
      <c r="B124" s="88" t="s">
        <v>2179</v>
      </c>
      <c r="C124" s="94" t="s">
        <v>2178</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2180</v>
      </c>
      <c r="B125" s="88" t="s">
        <v>2181</v>
      </c>
      <c r="C125" s="94" t="s">
        <v>2180</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2182</v>
      </c>
      <c r="C126" s="94" t="s">
        <v>2183</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2184</v>
      </c>
      <c r="B127" s="88" t="s">
        <v>2171</v>
      </c>
      <c r="C127" s="94" t="s">
        <v>2184</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2185</v>
      </c>
      <c r="B128" s="88" t="s">
        <v>2173</v>
      </c>
      <c r="C128" s="94" t="s">
        <v>2185</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2186</v>
      </c>
      <c r="B129" s="88" t="s">
        <v>2175</v>
      </c>
      <c r="C129" s="94" t="s">
        <v>2186</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2187</v>
      </c>
      <c r="B130" s="88" t="s">
        <v>2177</v>
      </c>
      <c r="C130" s="94" t="s">
        <v>2187</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2188</v>
      </c>
      <c r="B131" s="88" t="s">
        <v>2179</v>
      </c>
      <c r="C131" s="94" t="s">
        <v>2188</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2189</v>
      </c>
      <c r="B132" s="88" t="s">
        <v>2181</v>
      </c>
      <c r="C132" s="94" t="s">
        <v>2189</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2190</v>
      </c>
      <c r="B133" s="88" t="s">
        <v>2191</v>
      </c>
      <c r="C133" s="94" t="s">
        <v>2190</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2192</v>
      </c>
      <c r="B134" s="88" t="s">
        <v>2193</v>
      </c>
      <c r="C134" s="94" t="s">
        <v>2192</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2194</v>
      </c>
      <c r="C135" s="94" t="s">
        <v>2195</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2196</v>
      </c>
      <c r="B136" s="88" t="s">
        <v>951</v>
      </c>
      <c r="C136" s="94" t="s">
        <v>2196</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2197</v>
      </c>
      <c r="B137" s="88" t="s">
        <v>953</v>
      </c>
      <c r="C137" s="94" t="s">
        <v>2197</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2198</v>
      </c>
      <c r="B138" s="88" t="s">
        <v>955</v>
      </c>
      <c r="C138" s="94" t="s">
        <v>2198</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2199</v>
      </c>
      <c r="B139" s="88" t="s">
        <v>1167</v>
      </c>
      <c r="C139" s="94" t="s">
        <v>2199</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2200</v>
      </c>
      <c r="B140" s="233" t="s">
        <v>1171</v>
      </c>
      <c r="C140" s="94" t="s">
        <v>2200</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2201</v>
      </c>
      <c r="B141" s="88" t="s">
        <v>1177</v>
      </c>
      <c r="C141" s="94" t="s">
        <v>2201</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2202</v>
      </c>
      <c r="C142" s="94" t="s">
        <v>2203</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2204</v>
      </c>
      <c r="B143" s="88" t="s">
        <v>1173</v>
      </c>
      <c r="C143" s="94" t="s">
        <v>2204</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2205</v>
      </c>
      <c r="B144" s="88" t="s">
        <v>969</v>
      </c>
      <c r="C144" s="94" t="s">
        <v>2205</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2206</v>
      </c>
      <c r="B145" s="88" t="s">
        <v>2207</v>
      </c>
      <c r="C145" s="94" t="s">
        <v>2206</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2208</v>
      </c>
      <c r="B146" s="88" t="s">
        <v>2209</v>
      </c>
      <c r="C146" s="94" t="s">
        <v>2208</v>
      </c>
      <c r="D146" s="106">
        <f t="shared" ref="D146:E146" si="26">SUM(D147:D149)+SUM(D158:D162)-D163</f>
        <v>234524</v>
      </c>
      <c r="E146" s="106">
        <f t="shared" si="26"/>
        <v>179155.26</v>
      </c>
      <c r="F146" s="95">
        <f t="shared" si="1"/>
        <v>76.391013286486668</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2210</v>
      </c>
      <c r="B147" s="88" t="s">
        <v>2211</v>
      </c>
      <c r="C147" s="94" t="s">
        <v>2210</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2212</v>
      </c>
      <c r="B148" s="88" t="s">
        <v>2213</v>
      </c>
      <c r="C148" s="94" t="s">
        <v>2212</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2214</v>
      </c>
      <c r="B149" s="88" t="s">
        <v>2215</v>
      </c>
      <c r="C149" s="94" t="s">
        <v>2214</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2216</v>
      </c>
      <c r="B150" s="88" t="s">
        <v>2217</v>
      </c>
      <c r="C150" s="94" t="s">
        <v>2216</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2218</v>
      </c>
      <c r="B151" s="88" t="s">
        <v>2219</v>
      </c>
      <c r="C151" s="94" t="s">
        <v>2218</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2220</v>
      </c>
      <c r="B152" s="88" t="s">
        <v>2221</v>
      </c>
      <c r="C152" s="94" t="s">
        <v>2220</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2222</v>
      </c>
      <c r="B153" s="88" t="s">
        <v>2223</v>
      </c>
      <c r="C153" s="94" t="s">
        <v>2222</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2224</v>
      </c>
      <c r="B154" s="88" t="s">
        <v>2225</v>
      </c>
      <c r="C154" s="94" t="s">
        <v>2224</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2226</v>
      </c>
      <c r="B155" s="88" t="s">
        <v>2227</v>
      </c>
      <c r="C155" s="94" t="s">
        <v>2226</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2228</v>
      </c>
      <c r="B156" s="88" t="s">
        <v>2229</v>
      </c>
      <c r="C156" s="94" t="s">
        <v>2228</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2230</v>
      </c>
      <c r="B157" s="88" t="s">
        <v>2231</v>
      </c>
      <c r="C157" s="94" t="s">
        <v>2230</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2232</v>
      </c>
      <c r="B158" s="88" t="s">
        <v>2233</v>
      </c>
      <c r="C158" s="94" t="s">
        <v>2232</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2234</v>
      </c>
      <c r="B159" s="233" t="s">
        <v>2235</v>
      </c>
      <c r="C159" s="94" t="s">
        <v>2234</v>
      </c>
      <c r="D159" s="249">
        <v>201915</v>
      </c>
      <c r="E159" s="249">
        <v>137994.26</v>
      </c>
      <c r="F159" s="95">
        <f t="shared" si="1"/>
        <v>68.34274818611793</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2236</v>
      </c>
      <c r="B160" s="88" t="s">
        <v>2237</v>
      </c>
      <c r="C160" s="94" t="s">
        <v>2236</v>
      </c>
      <c r="D160" s="249">
        <v>32609</v>
      </c>
      <c r="E160" s="249">
        <v>41161</v>
      </c>
      <c r="F160" s="95">
        <f t="shared" si="1"/>
        <v>126.22588855837344</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2238</v>
      </c>
      <c r="B161" s="88" t="s">
        <v>2239</v>
      </c>
      <c r="C161" s="94" t="s">
        <v>2238</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2240</v>
      </c>
      <c r="B162" s="88" t="s">
        <v>2241</v>
      </c>
      <c r="C162" s="94" t="s">
        <v>2240</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2242</v>
      </c>
      <c r="B163" s="88" t="s">
        <v>2243</v>
      </c>
      <c r="C163" s="94" t="s">
        <v>2242</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2244</v>
      </c>
      <c r="B164" s="88" t="s">
        <v>2245</v>
      </c>
      <c r="C164" s="94" t="s">
        <v>2244</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2246</v>
      </c>
      <c r="B165" s="88" t="s">
        <v>2247</v>
      </c>
      <c r="C165" s="94" t="s">
        <v>2246</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2248</v>
      </c>
      <c r="B166" s="88" t="s">
        <v>2249</v>
      </c>
      <c r="C166" s="94" t="s">
        <v>2248</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2250</v>
      </c>
      <c r="B167" s="88" t="s">
        <v>2251</v>
      </c>
      <c r="C167" s="94" t="s">
        <v>2250</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2252</v>
      </c>
      <c r="B168" s="88" t="s">
        <v>2253</v>
      </c>
      <c r="C168" s="94" t="s">
        <v>2252</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2254</v>
      </c>
      <c r="B169" s="88" t="s">
        <v>2255</v>
      </c>
      <c r="C169" s="94" t="s">
        <v>2254</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2256</v>
      </c>
      <c r="C170" s="94" t="s">
        <v>1288</v>
      </c>
      <c r="D170" s="106">
        <f t="shared" ref="D170:E170" si="29">SUM(D171:D173)</f>
        <v>758686</v>
      </c>
      <c r="E170" s="106">
        <f t="shared" si="29"/>
        <v>842692.92</v>
      </c>
      <c r="F170" s="95">
        <f t="shared" si="1"/>
        <v>111.07268619692469</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2257</v>
      </c>
      <c r="B171" s="88" t="s">
        <v>2258</v>
      </c>
      <c r="C171" s="94" t="s">
        <v>2257</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2259</v>
      </c>
      <c r="B172" s="88" t="s">
        <v>2260</v>
      </c>
      <c r="C172" s="94" t="s">
        <v>2259</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2261</v>
      </c>
      <c r="B173" s="88" t="s">
        <v>2262</v>
      </c>
      <c r="C173" s="94" t="s">
        <v>2261</v>
      </c>
      <c r="D173" s="249">
        <v>758686</v>
      </c>
      <c r="E173" s="249">
        <v>842692.92</v>
      </c>
      <c r="F173" s="95">
        <f t="shared" si="1"/>
        <v>111.07268619692469</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2263</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2264</v>
      </c>
      <c r="C175" s="94" t="s">
        <v>2265</v>
      </c>
      <c r="D175" s="106">
        <f t="shared" ref="D175:E175" si="30">D176+D237</f>
        <v>8941797</v>
      </c>
      <c r="E175" s="106">
        <f t="shared" si="30"/>
        <v>8996193.8600000013</v>
      </c>
      <c r="F175" s="95">
        <f t="shared" si="1"/>
        <v>100.60834371435632</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2266</v>
      </c>
      <c r="B176" s="88" t="s">
        <v>2267</v>
      </c>
      <c r="C176" s="94" t="s">
        <v>2266</v>
      </c>
      <c r="D176" s="106">
        <f t="shared" ref="D176:E176" si="31">D177+D189+D190+D206+D234</f>
        <v>1396194</v>
      </c>
      <c r="E176" s="106">
        <f t="shared" si="31"/>
        <v>1289619.4600000002</v>
      </c>
      <c r="F176" s="95">
        <f t="shared" si="1"/>
        <v>92.366781407168361</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2268</v>
      </c>
      <c r="B177" s="88" t="s">
        <v>2269</v>
      </c>
      <c r="C177" s="94" t="s">
        <v>2268</v>
      </c>
      <c r="D177" s="106">
        <f t="shared" ref="D177:E177" si="32">SUM(D178:D180)+SUM(D184:D188)</f>
        <v>1396194</v>
      </c>
      <c r="E177" s="106">
        <f t="shared" si="32"/>
        <v>1289619.4600000002</v>
      </c>
      <c r="F177" s="95">
        <f t="shared" si="1"/>
        <v>92.366781407168361</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2270</v>
      </c>
      <c r="B178" s="88" t="s">
        <v>2271</v>
      </c>
      <c r="C178" s="94" t="s">
        <v>2270</v>
      </c>
      <c r="D178" s="249">
        <v>752227</v>
      </c>
      <c r="E178" s="249">
        <v>860784.24</v>
      </c>
      <c r="F178" s="95">
        <f t="shared" si="1"/>
        <v>114.43144689036686</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2272</v>
      </c>
      <c r="B179" s="88" t="s">
        <v>2273</v>
      </c>
      <c r="C179" s="94" t="s">
        <v>2272</v>
      </c>
      <c r="D179" s="249">
        <v>467745</v>
      </c>
      <c r="E179" s="249">
        <v>400932.54</v>
      </c>
      <c r="F179" s="95">
        <f t="shared" si="1"/>
        <v>85.716050412083504</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2274</v>
      </c>
      <c r="B180" s="88" t="s">
        <v>2275</v>
      </c>
      <c r="C180" s="94" t="s">
        <v>2274</v>
      </c>
      <c r="D180" s="106">
        <f t="shared" ref="D180:E180" si="33">SUM(D181:D183)</f>
        <v>391</v>
      </c>
      <c r="E180" s="106">
        <f t="shared" si="33"/>
        <v>542.59</v>
      </c>
      <c r="F180" s="95">
        <f t="shared" si="1"/>
        <v>138.76982097186701</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2276</v>
      </c>
      <c r="B181" s="88" t="s">
        <v>2277</v>
      </c>
      <c r="C181" s="94" t="s">
        <v>2276</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2278</v>
      </c>
      <c r="B182" s="88" t="s">
        <v>2279</v>
      </c>
      <c r="C182" s="94" t="s">
        <v>2278</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2280</v>
      </c>
      <c r="B183" s="88" t="s">
        <v>2281</v>
      </c>
      <c r="C183" s="94" t="s">
        <v>2280</v>
      </c>
      <c r="D183" s="249">
        <v>391</v>
      </c>
      <c r="E183" s="249">
        <v>542.59</v>
      </c>
      <c r="F183" s="95">
        <f t="shared" si="1"/>
        <v>138.76982097186701</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2282</v>
      </c>
      <c r="B184" s="88" t="s">
        <v>2283</v>
      </c>
      <c r="C184" s="94" t="s">
        <v>2282</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2284</v>
      </c>
      <c r="B185" s="88" t="s">
        <v>2285</v>
      </c>
      <c r="C185" s="94" t="s">
        <v>2284</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2286</v>
      </c>
      <c r="B186" s="88" t="s">
        <v>2287</v>
      </c>
      <c r="C186" s="94" t="s">
        <v>2286</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2288</v>
      </c>
      <c r="B187" s="88" t="s">
        <v>2289</v>
      </c>
      <c r="C187" s="94" t="s">
        <v>2288</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2290</v>
      </c>
      <c r="B188" s="88" t="s">
        <v>2291</v>
      </c>
      <c r="C188" s="94" t="s">
        <v>2290</v>
      </c>
      <c r="D188" s="249">
        <v>175831</v>
      </c>
      <c r="E188" s="249">
        <v>27360.09</v>
      </c>
      <c r="F188" s="95">
        <f t="shared" si="1"/>
        <v>15.560447247641202</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2292</v>
      </c>
      <c r="B189" s="88" t="s">
        <v>2293</v>
      </c>
      <c r="C189" s="94" t="s">
        <v>2292</v>
      </c>
      <c r="D189" s="249">
        <v>0</v>
      </c>
      <c r="E189" s="249">
        <v>0</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2294</v>
      </c>
      <c r="B190" s="88" t="s">
        <v>2295</v>
      </c>
      <c r="C190" s="94" t="s">
        <v>2294</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2296</v>
      </c>
      <c r="C191" s="94" t="s">
        <v>2297</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2298</v>
      </c>
      <c r="B192" s="88" t="s">
        <v>2299</v>
      </c>
      <c r="C192" s="94" t="s">
        <v>2298</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2300</v>
      </c>
      <c r="B193" s="88" t="s">
        <v>2301</v>
      </c>
      <c r="C193" s="94" t="s">
        <v>2300</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2302</v>
      </c>
      <c r="B194" s="88" t="s">
        <v>2303</v>
      </c>
      <c r="C194" s="94" t="s">
        <v>2302</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2304</v>
      </c>
      <c r="B195" s="88" t="s">
        <v>2305</v>
      </c>
      <c r="C195" s="94" t="s">
        <v>2304</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2306</v>
      </c>
      <c r="B196" s="88" t="s">
        <v>2307</v>
      </c>
      <c r="C196" s="94" t="s">
        <v>2306</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2308</v>
      </c>
      <c r="B197" s="88" t="s">
        <v>2309</v>
      </c>
      <c r="C197" s="94" t="s">
        <v>2308</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2310</v>
      </c>
      <c r="C198" s="94" t="s">
        <v>2311</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2312</v>
      </c>
      <c r="B199" s="88" t="s">
        <v>2299</v>
      </c>
      <c r="C199" s="94" t="s">
        <v>2312</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2313</v>
      </c>
      <c r="B200" s="88" t="s">
        <v>2301</v>
      </c>
      <c r="C200" s="94" t="s">
        <v>2313</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2314</v>
      </c>
      <c r="B201" s="88" t="s">
        <v>2303</v>
      </c>
      <c r="C201" s="94" t="s">
        <v>2314</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2315</v>
      </c>
      <c r="B202" s="88" t="s">
        <v>2305</v>
      </c>
      <c r="C202" s="94" t="s">
        <v>2315</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2316</v>
      </c>
      <c r="B203" s="88" t="s">
        <v>2307</v>
      </c>
      <c r="C203" s="94" t="s">
        <v>2316</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2317</v>
      </c>
      <c r="B204" s="88" t="s">
        <v>2309</v>
      </c>
      <c r="C204" s="94" t="s">
        <v>2317</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2318</v>
      </c>
      <c r="B205" s="88" t="s">
        <v>2319</v>
      </c>
      <c r="C205" s="94" t="s">
        <v>2318</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2320</v>
      </c>
      <c r="B206" s="88" t="s">
        <v>2321</v>
      </c>
      <c r="C206" s="94" t="s">
        <v>2320</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2322</v>
      </c>
      <c r="C207" s="94" t="s">
        <v>2323</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2324</v>
      </c>
      <c r="B208" s="88" t="s">
        <v>2325</v>
      </c>
      <c r="C208" s="94" t="s">
        <v>2324</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2326</v>
      </c>
      <c r="B209" s="88" t="s">
        <v>2327</v>
      </c>
      <c r="C209" s="94" t="s">
        <v>2326</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2328</v>
      </c>
      <c r="B210" s="88" t="s">
        <v>2329</v>
      </c>
      <c r="C210" s="94" t="s">
        <v>2328</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2330</v>
      </c>
      <c r="B211" s="88" t="s">
        <v>2331</v>
      </c>
      <c r="C211" s="94" t="s">
        <v>2330</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2332</v>
      </c>
      <c r="B212" s="88" t="s">
        <v>2333</v>
      </c>
      <c r="C212" s="94" t="s">
        <v>2332</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2334</v>
      </c>
      <c r="B213" s="88" t="s">
        <v>2335</v>
      </c>
      <c r="C213" s="94" t="s">
        <v>2334</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2336</v>
      </c>
      <c r="B214" s="88" t="s">
        <v>2337</v>
      </c>
      <c r="C214" s="94" t="s">
        <v>2336</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2338</v>
      </c>
      <c r="B215" s="88" t="s">
        <v>2339</v>
      </c>
      <c r="C215" s="94" t="s">
        <v>2338</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2340</v>
      </c>
      <c r="B216" s="88" t="s">
        <v>2341</v>
      </c>
      <c r="C216" s="94" t="s">
        <v>2340</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2342</v>
      </c>
      <c r="B217" s="88" t="s">
        <v>2343</v>
      </c>
      <c r="C217" s="94" t="s">
        <v>2342</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2344</v>
      </c>
      <c r="B218" s="88" t="s">
        <v>2345</v>
      </c>
      <c r="C218" s="94" t="s">
        <v>2344</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2346</v>
      </c>
      <c r="B219" s="88" t="s">
        <v>2347</v>
      </c>
      <c r="C219" s="94" t="s">
        <v>2346</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2348</v>
      </c>
      <c r="B220" s="88" t="s">
        <v>2349</v>
      </c>
      <c r="C220" s="94" t="s">
        <v>2348</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2350</v>
      </c>
      <c r="B221" s="88" t="s">
        <v>2351</v>
      </c>
      <c r="C221" s="94" t="s">
        <v>2350</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2352</v>
      </c>
      <c r="B222" s="88" t="s">
        <v>2353</v>
      </c>
      <c r="C222" s="94" t="s">
        <v>2352</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2354</v>
      </c>
      <c r="B223" s="233" t="s">
        <v>2355</v>
      </c>
      <c r="C223" s="94" t="s">
        <v>2354</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2356</v>
      </c>
      <c r="C224" s="94" t="s">
        <v>2357</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2358</v>
      </c>
      <c r="B225" s="88" t="s">
        <v>2359</v>
      </c>
      <c r="C225" s="94" t="s">
        <v>2358</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2360</v>
      </c>
      <c r="B226" s="88" t="s">
        <v>2361</v>
      </c>
      <c r="C226" s="94" t="s">
        <v>2360</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2362</v>
      </c>
      <c r="C227" s="94" t="s">
        <v>2363</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2364</v>
      </c>
      <c r="C228" s="94" t="s">
        <v>2365</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2366</v>
      </c>
      <c r="C229" s="94" t="s">
        <v>2367</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2368</v>
      </c>
      <c r="C230" s="94" t="s">
        <v>2369</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2370</v>
      </c>
      <c r="C231" s="94" t="s">
        <v>2371</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2372</v>
      </c>
      <c r="C232" s="94" t="s">
        <v>2373</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2374</v>
      </c>
      <c r="C233" s="94" t="s">
        <v>2375</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2376</v>
      </c>
      <c r="B234" s="88" t="s">
        <v>2377</v>
      </c>
      <c r="C234" s="94" t="s">
        <v>2376</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2378</v>
      </c>
      <c r="B235" s="88" t="s">
        <v>2379</v>
      </c>
      <c r="C235" s="94" t="s">
        <v>2378</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2380</v>
      </c>
      <c r="B236" s="88" t="s">
        <v>2381</v>
      </c>
      <c r="C236" s="94" t="s">
        <v>2380</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2382</v>
      </c>
      <c r="B237" s="88" t="s">
        <v>2383</v>
      </c>
      <c r="C237" s="94" t="s">
        <v>2382</v>
      </c>
      <c r="D237" s="106">
        <f t="shared" ref="D237:E237" si="41">+D238+D245-D254+SUM(D255:D257)</f>
        <v>7545603</v>
      </c>
      <c r="E237" s="106">
        <f t="shared" si="41"/>
        <v>7706574.4000000004</v>
      </c>
      <c r="F237" s="95">
        <f t="shared" si="1"/>
        <v>102.13331393130542</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2384</v>
      </c>
      <c r="B238" s="88" t="s">
        <v>2385</v>
      </c>
      <c r="C238" s="94" t="s">
        <v>2384</v>
      </c>
      <c r="D238" s="106">
        <f t="shared" ref="D238:E238" si="42">D239-D242</f>
        <v>7708235</v>
      </c>
      <c r="E238" s="106">
        <f t="shared" si="42"/>
        <v>7770652.6300000008</v>
      </c>
      <c r="F238" s="95">
        <f t="shared" si="1"/>
        <v>100.80975255684343</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2386</v>
      </c>
      <c r="B239" s="88" t="s">
        <v>2387</v>
      </c>
      <c r="C239" s="94" t="s">
        <v>2386</v>
      </c>
      <c r="D239" s="106">
        <f t="shared" ref="D239:E239" si="43">SUM(D240:D241)</f>
        <v>7708235</v>
      </c>
      <c r="E239" s="106">
        <f t="shared" si="43"/>
        <v>7770652.6300000008</v>
      </c>
      <c r="F239" s="95">
        <f t="shared" si="1"/>
        <v>100.80975255684343</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2388</v>
      </c>
      <c r="B240" s="88" t="s">
        <v>2389</v>
      </c>
      <c r="C240" s="94" t="s">
        <v>2388</v>
      </c>
      <c r="D240" s="249">
        <v>7233706</v>
      </c>
      <c r="E240" s="249">
        <v>7296123.9000000004</v>
      </c>
      <c r="F240" s="95">
        <f t="shared" si="1"/>
        <v>100.8628758204992</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2390</v>
      </c>
      <c r="B241" s="88" t="s">
        <v>2391</v>
      </c>
      <c r="C241" s="94" t="s">
        <v>2390</v>
      </c>
      <c r="D241" s="249">
        <v>474529</v>
      </c>
      <c r="E241" s="249">
        <v>474528.73</v>
      </c>
      <c r="F241" s="95">
        <f t="shared" si="1"/>
        <v>99.999943101475353</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2392</v>
      </c>
      <c r="B242" s="88" t="s">
        <v>2393</v>
      </c>
      <c r="C242" s="94" t="s">
        <v>2392</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2394</v>
      </c>
      <c r="B243" s="88" t="s">
        <v>2395</v>
      </c>
      <c r="C243" s="94" t="s">
        <v>2394</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2396</v>
      </c>
      <c r="B244" s="88" t="s">
        <v>2397</v>
      </c>
      <c r="C244" s="94" t="s">
        <v>2396</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2398</v>
      </c>
      <c r="B245" s="88" t="s">
        <v>2399</v>
      </c>
      <c r="C245" s="94" t="s">
        <v>2398</v>
      </c>
      <c r="D245" s="106">
        <f t="shared" ref="D245:E245" si="45">D246-D250</f>
        <v>-397155</v>
      </c>
      <c r="E245" s="106">
        <f t="shared" si="45"/>
        <v>-243233.49</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2400</v>
      </c>
      <c r="B246" s="88" t="s">
        <v>2401</v>
      </c>
      <c r="C246" s="94" t="s">
        <v>2400</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2402</v>
      </c>
      <c r="C247" s="94" t="s">
        <v>621</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2403</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2404</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2405</v>
      </c>
      <c r="B250" s="88" t="s">
        <v>2406</v>
      </c>
      <c r="C250" s="94" t="s">
        <v>2405</v>
      </c>
      <c r="D250" s="106">
        <f t="shared" ref="D250:E250" si="47">SUM(D251:D253)</f>
        <v>397155</v>
      </c>
      <c r="E250" s="106">
        <f t="shared" si="47"/>
        <v>243233.49</v>
      </c>
      <c r="F250" s="95">
        <f t="shared" si="1"/>
        <v>61.243970238320045</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2407</v>
      </c>
      <c r="C251" s="94" t="s">
        <v>623</v>
      </c>
      <c r="D251" s="249">
        <v>397155</v>
      </c>
      <c r="E251" s="249">
        <v>243233.49</v>
      </c>
      <c r="F251" s="95">
        <f t="shared" si="1"/>
        <v>61.243970238320045</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2408</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2409</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2410</v>
      </c>
      <c r="B254" s="88" t="s">
        <v>2411</v>
      </c>
      <c r="C254" s="94" t="s">
        <v>2410</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2412</v>
      </c>
      <c r="C255" s="94" t="s">
        <v>625</v>
      </c>
      <c r="D255" s="249">
        <v>234523</v>
      </c>
      <c r="E255" s="249">
        <v>179155.26</v>
      </c>
      <c r="F255" s="95">
        <f t="shared" si="1"/>
        <v>76.391339015789512</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2413</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2414</v>
      </c>
      <c r="B257" s="88" t="s">
        <v>2415</v>
      </c>
      <c r="C257" s="94" t="s">
        <v>2414</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2416</v>
      </c>
      <c r="B258" s="88" t="s">
        <v>2417</v>
      </c>
      <c r="C258" s="94" t="s">
        <v>2416</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2418</v>
      </c>
      <c r="B259" s="88" t="s">
        <v>2419</v>
      </c>
      <c r="C259" s="94" t="s">
        <v>2418</v>
      </c>
      <c r="D259" s="106">
        <f t="shared" ref="D259:E259" si="49">D260</f>
        <v>23483</v>
      </c>
      <c r="E259" s="106">
        <f t="shared" si="49"/>
        <v>23483.25</v>
      </c>
      <c r="F259" s="95">
        <f t="shared" si="1"/>
        <v>100.00106459992335</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2420</v>
      </c>
      <c r="B260" s="98" t="s">
        <v>2421</v>
      </c>
      <c r="C260" s="94" t="s">
        <v>2420</v>
      </c>
      <c r="D260" s="250">
        <v>23483</v>
      </c>
      <c r="E260" s="250">
        <v>23483.25</v>
      </c>
      <c r="F260" s="99">
        <f t="shared" si="1"/>
        <v>100.00106459992335</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2422</v>
      </c>
      <c r="B262" s="88" t="s">
        <v>2423</v>
      </c>
      <c r="C262" s="94" t="s">
        <v>2424</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2422</v>
      </c>
      <c r="B263" s="88" t="s">
        <v>2425</v>
      </c>
      <c r="C263" s="94" t="s">
        <v>2426</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2427</v>
      </c>
      <c r="B264" s="88" t="s">
        <v>2428</v>
      </c>
      <c r="C264" s="94" t="s">
        <v>2429</v>
      </c>
      <c r="D264" s="249">
        <v>234524</v>
      </c>
      <c r="E264" s="249">
        <v>179155.26</v>
      </c>
      <c r="F264" s="95">
        <f t="shared" si="50"/>
        <v>76.391013286486668</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2427</v>
      </c>
      <c r="B265" s="88" t="s">
        <v>2430</v>
      </c>
      <c r="C265" s="94" t="s">
        <v>2431</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2432</v>
      </c>
      <c r="B266" s="88" t="s">
        <v>2433</v>
      </c>
      <c r="C266" s="94" t="s">
        <v>2434</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2432</v>
      </c>
      <c r="B267" s="88" t="s">
        <v>2435</v>
      </c>
      <c r="C267" s="94" t="s">
        <v>2436</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2437</v>
      </c>
      <c r="B268" s="88" t="s">
        <v>2438</v>
      </c>
      <c r="C268" s="94" t="s">
        <v>2437</v>
      </c>
      <c r="D268" s="249">
        <v>10590</v>
      </c>
      <c r="E268" s="249">
        <v>3837.92</v>
      </c>
      <c r="F268" s="95">
        <f t="shared" si="50"/>
        <v>36.240982058545804</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2439</v>
      </c>
      <c r="B269" s="88" t="s">
        <v>2440</v>
      </c>
      <c r="C269" s="94" t="s">
        <v>2439</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2441</v>
      </c>
      <c r="B270" s="88" t="s">
        <v>2442</v>
      </c>
      <c r="C270" s="94" t="s">
        <v>2441</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2443</v>
      </c>
      <c r="B271" s="88" t="s">
        <v>2444</v>
      </c>
      <c r="C271" s="94" t="s">
        <v>2443</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2445</v>
      </c>
      <c r="B272" s="88" t="s">
        <v>2446</v>
      </c>
      <c r="C272" s="94" t="s">
        <v>2445</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2447</v>
      </c>
      <c r="B273" s="88" t="s">
        <v>2448</v>
      </c>
      <c r="C273" s="94" t="s">
        <v>2447</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2449</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2450</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2451</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2452</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2453</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2454</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2455</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2456</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2457</v>
      </c>
      <c r="B282" s="88" t="s">
        <v>2458</v>
      </c>
      <c r="C282" s="94" t="s">
        <v>2457</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2459</v>
      </c>
      <c r="B283" s="88" t="s">
        <v>2460</v>
      </c>
      <c r="C283" s="94" t="s">
        <v>2459</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2461</v>
      </c>
      <c r="B284" s="88" t="s">
        <v>2462</v>
      </c>
      <c r="C284" s="94" t="s">
        <v>2461</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2463</v>
      </c>
      <c r="B285" s="88" t="s">
        <v>2464</v>
      </c>
      <c r="C285" s="94" t="s">
        <v>2463</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2465</v>
      </c>
      <c r="B286" s="88" t="s">
        <v>2466</v>
      </c>
      <c r="C286" s="94" t="s">
        <v>2465</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2467</v>
      </c>
      <c r="B287" s="88" t="s">
        <v>2468</v>
      </c>
      <c r="C287" s="94" t="s">
        <v>2469</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2467</v>
      </c>
      <c r="B288" s="88" t="s">
        <v>2470</v>
      </c>
      <c r="C288" s="94" t="s">
        <v>2471</v>
      </c>
      <c r="D288" s="249">
        <v>1396194</v>
      </c>
      <c r="E288" s="249">
        <v>1289619.46</v>
      </c>
      <c r="F288" s="95">
        <f t="shared" si="50"/>
        <v>92.366781407168347</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2472</v>
      </c>
      <c r="B289" s="88" t="s">
        <v>2473</v>
      </c>
      <c r="C289" s="94" t="s">
        <v>2474</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2472</v>
      </c>
      <c r="B290" s="88" t="s">
        <v>2475</v>
      </c>
      <c r="C290" s="94" t="s">
        <v>2476</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2477</v>
      </c>
      <c r="B291" s="88" t="s">
        <v>2478</v>
      </c>
      <c r="C291" s="94" t="s">
        <v>2479</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2477</v>
      </c>
      <c r="B292" s="88" t="s">
        <v>2480</v>
      </c>
      <c r="C292" s="94" t="s">
        <v>2481</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2482</v>
      </c>
      <c r="B293" s="88" t="s">
        <v>2483</v>
      </c>
      <c r="C293" s="94" t="s">
        <v>2484</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2482</v>
      </c>
      <c r="B294" s="88" t="s">
        <v>2485</v>
      </c>
      <c r="C294" s="94" t="s">
        <v>2486</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2487</v>
      </c>
      <c r="B295" s="233" t="s">
        <v>2488</v>
      </c>
      <c r="C295" s="94" t="s">
        <v>2487</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2489</v>
      </c>
      <c r="B296" s="233" t="s">
        <v>2490</v>
      </c>
      <c r="C296" s="94" t="s">
        <v>2489</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2491</v>
      </c>
      <c r="B297" s="233" t="s">
        <v>2492</v>
      </c>
      <c r="C297" s="94" t="s">
        <v>2491</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2493</v>
      </c>
      <c r="C298" s="94" t="s">
        <v>2494</v>
      </c>
      <c r="D298" s="249">
        <v>0</v>
      </c>
      <c r="E298" s="249">
        <v>0</v>
      </c>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2495</v>
      </c>
      <c r="C299" s="94" t="s">
        <v>2496</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2497</v>
      </c>
      <c r="C300" s="94" t="s">
        <v>2498</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2499</v>
      </c>
      <c r="C301" s="94" t="s">
        <v>2500</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2501</v>
      </c>
      <c r="C302" s="94" t="s">
        <v>2502</v>
      </c>
      <c r="D302" s="249">
        <v>6976</v>
      </c>
      <c r="E302" s="249">
        <v>0</v>
      </c>
      <c r="F302" s="95">
        <f t="shared" si="50"/>
        <v>0</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2503</v>
      </c>
      <c r="B303" s="233" t="s">
        <v>2504</v>
      </c>
      <c r="C303" s="94" t="s">
        <v>2503</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2505</v>
      </c>
      <c r="C304" s="94" t="s">
        <v>2506</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2507</v>
      </c>
      <c r="C305" s="94" t="s">
        <v>2508</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2509</v>
      </c>
      <c r="C307" s="94" t="s">
        <v>2510</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2511</v>
      </c>
      <c r="C308" s="94" t="s">
        <v>2512</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2513</v>
      </c>
      <c r="B309" s="233" t="s">
        <v>2514</v>
      </c>
      <c r="C309" s="94" t="s">
        <v>2513</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2515</v>
      </c>
      <c r="C310" s="94" t="s">
        <v>2516</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2517</v>
      </c>
      <c r="C311" s="94" t="s">
        <v>2518</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2519</v>
      </c>
      <c r="C315" s="94" t="s">
        <v>2520</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2521</v>
      </c>
      <c r="C316" s="94" t="s">
        <v>2522</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2523</v>
      </c>
      <c r="C318" s="94" t="s">
        <v>2524</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2525</v>
      </c>
      <c r="C320" s="94" t="s">
        <v>2526</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2527</v>
      </c>
      <c r="C321" s="94" t="s">
        <v>2528</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2529</v>
      </c>
      <c r="C322" s="104" t="s">
        <v>2530</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4" workbookViewId="0">
      <selection activeCell="E118" sqref="E118"/>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2531</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2532</v>
      </c>
      <c r="B3" s="284" t="s">
        <v>40</v>
      </c>
      <c r="C3" s="285" t="s">
        <v>41</v>
      </c>
      <c r="D3" s="284" t="s">
        <v>49</v>
      </c>
      <c r="E3" s="284" t="s">
        <v>50</v>
      </c>
      <c r="F3" s="286"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2533</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2534</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2535</v>
      </c>
      <c r="B7" s="87" t="s">
        <v>2536</v>
      </c>
      <c r="C7" s="185" t="s">
        <v>2535</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2537</v>
      </c>
      <c r="B8" s="87" t="s">
        <v>2538</v>
      </c>
      <c r="C8" s="185" t="s">
        <v>2537</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2539</v>
      </c>
      <c r="B9" s="87" t="s">
        <v>2540</v>
      </c>
      <c r="C9" s="185" t="s">
        <v>2539</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2541</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2542</v>
      </c>
      <c r="B11" s="87" t="s">
        <v>2543</v>
      </c>
      <c r="C11" s="185" t="s">
        <v>2542</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2544</v>
      </c>
      <c r="B12" s="87" t="s">
        <v>2545</v>
      </c>
      <c r="C12" s="185" t="s">
        <v>2544</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2546</v>
      </c>
      <c r="B13" s="87" t="s">
        <v>2547</v>
      </c>
      <c r="C13" s="185" t="s">
        <v>2546</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2548</v>
      </c>
      <c r="B14" s="87" t="s">
        <v>2549</v>
      </c>
      <c r="C14" s="185" t="s">
        <v>2548</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2550</v>
      </c>
      <c r="B15" s="87" t="s">
        <v>2551</v>
      </c>
      <c r="C15" s="185" t="s">
        <v>2550</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2552</v>
      </c>
      <c r="B16" s="87" t="s">
        <v>2553</v>
      </c>
      <c r="C16" s="185" t="s">
        <v>2552</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2554</v>
      </c>
      <c r="B17" s="87" t="s">
        <v>2555</v>
      </c>
      <c r="C17" s="185" t="s">
        <v>2554</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2556</v>
      </c>
      <c r="B18" s="87" t="s">
        <v>2557</v>
      </c>
      <c r="C18" s="185" t="s">
        <v>2556</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2558</v>
      </c>
      <c r="B19" s="87" t="s">
        <v>2559</v>
      </c>
      <c r="C19" s="185" t="s">
        <v>2558</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2560</v>
      </c>
      <c r="B20" s="87" t="s">
        <v>2561</v>
      </c>
      <c r="C20" s="185" t="s">
        <v>2560</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2562</v>
      </c>
      <c r="B21" s="87" t="s">
        <v>2563</v>
      </c>
      <c r="C21" s="185" t="s">
        <v>2562</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2564</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2565</v>
      </c>
      <c r="B23" s="87" t="s">
        <v>2566</v>
      </c>
      <c r="C23" s="185" t="s">
        <v>2565</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2567</v>
      </c>
      <c r="B24" s="87" t="s">
        <v>2568</v>
      </c>
      <c r="C24" s="185" t="s">
        <v>2567</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2569</v>
      </c>
      <c r="B25" s="87" t="s">
        <v>2570</v>
      </c>
      <c r="C25" s="185" t="s">
        <v>2569</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2571</v>
      </c>
      <c r="B26" s="87" t="s">
        <v>2572</v>
      </c>
      <c r="C26" s="185" t="s">
        <v>2571</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2573</v>
      </c>
      <c r="B27" s="87" t="s">
        <v>2574</v>
      </c>
      <c r="C27" s="185" t="s">
        <v>2573</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2575</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2576</v>
      </c>
      <c r="B29" s="87" t="s">
        <v>2577</v>
      </c>
      <c r="C29" s="185" t="s">
        <v>2576</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2578</v>
      </c>
      <c r="B30" s="87" t="s">
        <v>2579</v>
      </c>
      <c r="C30" s="185" t="s">
        <v>2578</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2580</v>
      </c>
      <c r="B31" s="87" t="s">
        <v>2581</v>
      </c>
      <c r="C31" s="185" t="s">
        <v>2580</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2582</v>
      </c>
      <c r="B32" s="87" t="s">
        <v>2583</v>
      </c>
      <c r="C32" s="185" t="s">
        <v>2582</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2584</v>
      </c>
      <c r="B33" s="87" t="s">
        <v>2585</v>
      </c>
      <c r="C33" s="185" t="s">
        <v>2584</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2586</v>
      </c>
      <c r="B34" s="87" t="s">
        <v>2587</v>
      </c>
      <c r="C34" s="185" t="s">
        <v>2586</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2588</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2589</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2590</v>
      </c>
      <c r="B37" s="87" t="s">
        <v>2591</v>
      </c>
      <c r="C37" s="185" t="s">
        <v>2590</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2592</v>
      </c>
      <c r="B38" s="87" t="s">
        <v>2593</v>
      </c>
      <c r="C38" s="185" t="s">
        <v>2592</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2594</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2595</v>
      </c>
      <c r="B40" s="87" t="s">
        <v>2596</v>
      </c>
      <c r="C40" s="185" t="s">
        <v>2595</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2597</v>
      </c>
      <c r="B41" s="87" t="s">
        <v>2598</v>
      </c>
      <c r="C41" s="185" t="s">
        <v>2597</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2599</v>
      </c>
      <c r="B42" s="87" t="s">
        <v>2600</v>
      </c>
      <c r="C42" s="185" t="s">
        <v>2599</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2601</v>
      </c>
      <c r="B43" s="87" t="s">
        <v>2602</v>
      </c>
      <c r="C43" s="185" t="s">
        <v>2601</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2603</v>
      </c>
      <c r="B44" s="87" t="s">
        <v>2604</v>
      </c>
      <c r="C44" s="185" t="s">
        <v>2603</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2605</v>
      </c>
      <c r="B45" s="87" t="s">
        <v>2606</v>
      </c>
      <c r="C45" s="185" t="s">
        <v>2605</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2607</v>
      </c>
      <c r="B46" s="87" t="s">
        <v>2608</v>
      </c>
      <c r="C46" s="185" t="s">
        <v>2607</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2609</v>
      </c>
      <c r="B47" s="87" t="s">
        <v>2610</v>
      </c>
      <c r="C47" s="185" t="s">
        <v>2609</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2611</v>
      </c>
      <c r="B48" s="87" t="s">
        <v>2612</v>
      </c>
      <c r="C48" s="185" t="s">
        <v>2611</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2613</v>
      </c>
      <c r="B49" s="87" t="s">
        <v>2614</v>
      </c>
      <c r="C49" s="185" t="s">
        <v>2613</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2615</v>
      </c>
      <c r="B50" s="87" t="s">
        <v>2616</v>
      </c>
      <c r="C50" s="185" t="s">
        <v>2615</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2617</v>
      </c>
      <c r="B51" s="87" t="s">
        <v>2618</v>
      </c>
      <c r="C51" s="185" t="s">
        <v>2617</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2619</v>
      </c>
      <c r="B52" s="87" t="s">
        <v>2620</v>
      </c>
      <c r="C52" s="185" t="s">
        <v>2619</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2621</v>
      </c>
      <c r="B53" s="87" t="s">
        <v>2622</v>
      </c>
      <c r="C53" s="185" t="s">
        <v>2621</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2623</v>
      </c>
      <c r="B54" s="87" t="s">
        <v>2624</v>
      </c>
      <c r="C54" s="185" t="s">
        <v>2623</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2625</v>
      </c>
      <c r="B55" s="87" t="s">
        <v>2626</v>
      </c>
      <c r="C55" s="185" t="s">
        <v>2625</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2627</v>
      </c>
      <c r="B56" s="87" t="s">
        <v>2628</v>
      </c>
      <c r="C56" s="185" t="s">
        <v>2627</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2629</v>
      </c>
      <c r="B57" s="87" t="s">
        <v>2630</v>
      </c>
      <c r="C57" s="185" t="s">
        <v>2629</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2631</v>
      </c>
      <c r="B58" s="87" t="s">
        <v>2632</v>
      </c>
      <c r="C58" s="185" t="s">
        <v>2631</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2633</v>
      </c>
      <c r="B59" s="87" t="s">
        <v>2634</v>
      </c>
      <c r="C59" s="185" t="s">
        <v>2633</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2635</v>
      </c>
      <c r="B60" s="87" t="s">
        <v>2636</v>
      </c>
      <c r="C60" s="185" t="s">
        <v>2635</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2637</v>
      </c>
      <c r="B61" s="87" t="s">
        <v>2638</v>
      </c>
      <c r="C61" s="185" t="s">
        <v>2637</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2639</v>
      </c>
      <c r="B62" s="87" t="s">
        <v>2640</v>
      </c>
      <c r="C62" s="185" t="s">
        <v>2639</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2641</v>
      </c>
      <c r="B63" s="87" t="s">
        <v>2642</v>
      </c>
      <c r="C63" s="185" t="s">
        <v>2641</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2643</v>
      </c>
      <c r="B64" s="87" t="s">
        <v>2644</v>
      </c>
      <c r="C64" s="185" t="s">
        <v>2643</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2645</v>
      </c>
      <c r="B65" s="87" t="s">
        <v>2646</v>
      </c>
      <c r="C65" s="185" t="s">
        <v>2645</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2647</v>
      </c>
      <c r="B66" s="87" t="s">
        <v>2648</v>
      </c>
      <c r="C66" s="185" t="s">
        <v>2647</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2649</v>
      </c>
      <c r="B67" s="87" t="s">
        <v>2650</v>
      </c>
      <c r="C67" s="185" t="s">
        <v>2649</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2651</v>
      </c>
      <c r="B68" s="87" t="s">
        <v>2652</v>
      </c>
      <c r="C68" s="185" t="s">
        <v>2651</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2653</v>
      </c>
      <c r="B69" s="87" t="s">
        <v>2654</v>
      </c>
      <c r="C69" s="185" t="s">
        <v>2653</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2655</v>
      </c>
      <c r="B70" s="87" t="s">
        <v>2656</v>
      </c>
      <c r="C70" s="185" t="s">
        <v>2655</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2657</v>
      </c>
      <c r="B71" s="87" t="s">
        <v>2658</v>
      </c>
      <c r="C71" s="185" t="s">
        <v>2657</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2659</v>
      </c>
      <c r="B72" s="87" t="s">
        <v>2660</v>
      </c>
      <c r="C72" s="185" t="s">
        <v>2659</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2661</v>
      </c>
      <c r="B73" s="87" t="s">
        <v>2662</v>
      </c>
      <c r="C73" s="185" t="s">
        <v>2661</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2663</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2664</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2665</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2666</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2667</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2668</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2669</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2670</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2671</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2672</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2673</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2674</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2675</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2676</v>
      </c>
      <c r="B87" s="87" t="s">
        <v>2677</v>
      </c>
      <c r="C87" s="185" t="s">
        <v>2676</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2678</v>
      </c>
      <c r="B88" s="87" t="s">
        <v>2679</v>
      </c>
      <c r="C88" s="185" t="s">
        <v>2678</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2680</v>
      </c>
      <c r="B89" s="87" t="s">
        <v>2681</v>
      </c>
      <c r="C89" s="185" t="s">
        <v>2680</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2682</v>
      </c>
      <c r="B90" s="87" t="s">
        <v>2683</v>
      </c>
      <c r="C90" s="185" t="s">
        <v>2682</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2684</v>
      </c>
      <c r="B91" s="87" t="s">
        <v>1601</v>
      </c>
      <c r="C91" s="185" t="s">
        <v>2684</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2685</v>
      </c>
      <c r="B92" s="87" t="s">
        <v>2686</v>
      </c>
      <c r="C92" s="185" t="s">
        <v>2685</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2687</v>
      </c>
      <c r="B93" s="87" t="s">
        <v>2688</v>
      </c>
      <c r="C93" s="185" t="s">
        <v>2687</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2689</v>
      </c>
      <c r="B94" s="87" t="s">
        <v>2690</v>
      </c>
      <c r="C94" s="185" t="s">
        <v>2689</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2691</v>
      </c>
      <c r="B95" s="87" t="s">
        <v>2692</v>
      </c>
      <c r="C95" s="185" t="s">
        <v>2691</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2693</v>
      </c>
      <c r="B96" s="87" t="s">
        <v>2694</v>
      </c>
      <c r="C96" s="185" t="s">
        <v>2693</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2695</v>
      </c>
      <c r="B97" s="87" t="s">
        <v>2696</v>
      </c>
      <c r="C97" s="185" t="s">
        <v>2695</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2697</v>
      </c>
      <c r="B98" s="87" t="s">
        <v>2698</v>
      </c>
      <c r="C98" s="185" t="s">
        <v>2697</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2699</v>
      </c>
      <c r="B99" s="87" t="s">
        <v>2700</v>
      </c>
      <c r="C99" s="185" t="s">
        <v>2699</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2701</v>
      </c>
      <c r="B100" s="87" t="s">
        <v>2702</v>
      </c>
      <c r="C100" s="185" t="s">
        <v>2701</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2703</v>
      </c>
      <c r="B101" s="87" t="s">
        <v>2704</v>
      </c>
      <c r="C101" s="185" t="s">
        <v>2703</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2705</v>
      </c>
      <c r="B102" s="87" t="s">
        <v>2706</v>
      </c>
      <c r="C102" s="185" t="s">
        <v>2705</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2707</v>
      </c>
      <c r="B103" s="87" t="s">
        <v>2708</v>
      </c>
      <c r="C103" s="185" t="s">
        <v>2707</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2709</v>
      </c>
      <c r="B104" s="87" t="s">
        <v>2710</v>
      </c>
      <c r="C104" s="185" t="s">
        <v>2709</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2711</v>
      </c>
      <c r="B105" s="87" t="s">
        <v>2712</v>
      </c>
      <c r="C105" s="185" t="s">
        <v>2711</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2713</v>
      </c>
      <c r="B106" s="87" t="s">
        <v>2714</v>
      </c>
      <c r="C106" s="185" t="s">
        <v>2713</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2715</v>
      </c>
      <c r="B107" s="87" t="s">
        <v>2716</v>
      </c>
      <c r="C107" s="185" t="s">
        <v>2715</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2717</v>
      </c>
      <c r="B108" s="87" t="s">
        <v>2718</v>
      </c>
      <c r="C108" s="185" t="s">
        <v>2717</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2719</v>
      </c>
      <c r="B109" s="87" t="s">
        <v>2720</v>
      </c>
      <c r="C109" s="185" t="s">
        <v>2719</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2721</v>
      </c>
      <c r="B110" s="87" t="s">
        <v>2722</v>
      </c>
      <c r="C110" s="185" t="s">
        <v>2721</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2723</v>
      </c>
      <c r="B111" s="87" t="s">
        <v>2724</v>
      </c>
      <c r="C111" s="185" t="s">
        <v>2723</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2725</v>
      </c>
      <c r="B112" s="87" t="s">
        <v>2726</v>
      </c>
      <c r="C112" s="185" t="s">
        <v>2725</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2727</v>
      </c>
      <c r="B113" s="87" t="s">
        <v>2728</v>
      </c>
      <c r="C113" s="185" t="s">
        <v>2727</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2729</v>
      </c>
      <c r="B114" s="87" t="s">
        <v>2730</v>
      </c>
      <c r="C114" s="185" t="s">
        <v>2729</v>
      </c>
      <c r="D114" s="83">
        <f t="shared" ref="D114:E114" si="22">D115+D118+D121+D122+SUM(D125:D128)</f>
        <v>12074604</v>
      </c>
      <c r="E114" s="83">
        <f t="shared" si="22"/>
        <v>12688606.48</v>
      </c>
      <c r="F114" s="65">
        <f t="shared" si="1"/>
        <v>105.0850734318078</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2731</v>
      </c>
      <c r="B115" s="87" t="s">
        <v>2732</v>
      </c>
      <c r="C115" s="185" t="s">
        <v>2731</v>
      </c>
      <c r="D115" s="83">
        <f t="shared" ref="D115:E115" si="23">SUM(D116:D117)</f>
        <v>11506311</v>
      </c>
      <c r="E115" s="83">
        <f t="shared" si="23"/>
        <v>12053938.51</v>
      </c>
      <c r="F115" s="65">
        <f t="shared" si="1"/>
        <v>104.75936649026782</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2733</v>
      </c>
      <c r="B116" s="87" t="s">
        <v>2734</v>
      </c>
      <c r="C116" s="185" t="s">
        <v>2733</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2735</v>
      </c>
      <c r="B117" s="87" t="s">
        <v>2736</v>
      </c>
      <c r="C117" s="185" t="s">
        <v>2735</v>
      </c>
      <c r="D117" s="251">
        <v>11506311</v>
      </c>
      <c r="E117" s="251">
        <v>12053938.51</v>
      </c>
      <c r="F117" s="65">
        <f t="shared" si="1"/>
        <v>104.75936649026782</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2737</v>
      </c>
      <c r="B118" s="87" t="s">
        <v>2738</v>
      </c>
      <c r="C118" s="185" t="s">
        <v>2737</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2739</v>
      </c>
      <c r="B119" s="87" t="s">
        <v>2740</v>
      </c>
      <c r="C119" s="185" t="s">
        <v>2739</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2741</v>
      </c>
      <c r="B120" s="87" t="s">
        <v>2742</v>
      </c>
      <c r="C120" s="185" t="s">
        <v>2741</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2743</v>
      </c>
      <c r="B121" s="87" t="s">
        <v>2744</v>
      </c>
      <c r="C121" s="185" t="s">
        <v>2743</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2745</v>
      </c>
      <c r="B122" s="87" t="s">
        <v>2746</v>
      </c>
      <c r="C122" s="185" t="s">
        <v>2745</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2747</v>
      </c>
      <c r="B123" s="87" t="s">
        <v>2748</v>
      </c>
      <c r="C123" s="185" t="s">
        <v>2747</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2749</v>
      </c>
      <c r="B124" s="87" t="s">
        <v>2750</v>
      </c>
      <c r="C124" s="185" t="s">
        <v>2749</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2751</v>
      </c>
      <c r="B125" s="87" t="s">
        <v>2752</v>
      </c>
      <c r="C125" s="185" t="s">
        <v>2751</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2753</v>
      </c>
      <c r="B126" s="87" t="s">
        <v>2754</v>
      </c>
      <c r="C126" s="185" t="s">
        <v>2753</v>
      </c>
      <c r="D126" s="251">
        <v>568293</v>
      </c>
      <c r="E126" s="251">
        <v>634667.97</v>
      </c>
      <c r="F126" s="65">
        <f t="shared" si="1"/>
        <v>111.679709234497</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2755</v>
      </c>
      <c r="B127" s="87" t="s">
        <v>2756</v>
      </c>
      <c r="C127" s="185" t="s">
        <v>2755</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2757</v>
      </c>
      <c r="B128" s="87" t="s">
        <v>2758</v>
      </c>
      <c r="C128" s="185" t="s">
        <v>2757</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2759</v>
      </c>
      <c r="B129" s="87" t="s">
        <v>2760</v>
      </c>
      <c r="C129" s="185" t="s">
        <v>2759</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2761</v>
      </c>
      <c r="B130" s="87" t="s">
        <v>2762</v>
      </c>
      <c r="C130" s="185" t="s">
        <v>2761</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2763</v>
      </c>
      <c r="B131" s="87" t="s">
        <v>2764</v>
      </c>
      <c r="C131" s="185" t="s">
        <v>2763</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2765</v>
      </c>
      <c r="B132" s="87" t="s">
        <v>2766</v>
      </c>
      <c r="C132" s="185" t="s">
        <v>2765</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2767</v>
      </c>
      <c r="B133" s="87" t="s">
        <v>2768</v>
      </c>
      <c r="C133" s="185" t="s">
        <v>2767</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2769</v>
      </c>
      <c r="B134" s="87" t="s">
        <v>2770</v>
      </c>
      <c r="C134" s="185" t="s">
        <v>2769</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2771</v>
      </c>
      <c r="B135" s="87" t="s">
        <v>2772</v>
      </c>
      <c r="C135" s="185" t="s">
        <v>2771</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2773</v>
      </c>
      <c r="B136" s="87" t="s">
        <v>2774</v>
      </c>
      <c r="C136" s="185" t="s">
        <v>2773</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2775</v>
      </c>
      <c r="B137" s="87" t="s">
        <v>1628</v>
      </c>
      <c r="C137" s="185" t="s">
        <v>2775</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2776</v>
      </c>
      <c r="B138" s="234" t="s">
        <v>2777</v>
      </c>
      <c r="C138" s="185" t="s">
        <v>2776</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2778</v>
      </c>
      <c r="B139" s="87" t="s">
        <v>2779</v>
      </c>
      <c r="C139" s="185" t="s">
        <v>2778</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2780</v>
      </c>
      <c r="B140" s="87" t="s">
        <v>2781</v>
      </c>
      <c r="C140" s="185" t="s">
        <v>2780</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2782</v>
      </c>
      <c r="C141" s="186" t="s">
        <v>2783</v>
      </c>
      <c r="D141" s="108">
        <f t="shared" ref="D141:E141" si="28">D5+D22+D28+D35+D75+D82+D89+D107+D114+D129</f>
        <v>12074604</v>
      </c>
      <c r="E141" s="108">
        <f t="shared" si="28"/>
        <v>12688606.48</v>
      </c>
      <c r="F141" s="84">
        <f t="shared" si="1"/>
        <v>105.0850734318078</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0" sqref="E10"/>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2784</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40</v>
      </c>
      <c r="C3" s="285" t="s">
        <v>41</v>
      </c>
      <c r="D3" s="284" t="s">
        <v>2785</v>
      </c>
      <c r="E3" s="286" t="s">
        <v>2786</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52</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2787</v>
      </c>
      <c r="B5" s="111" t="s">
        <v>2788</v>
      </c>
      <c r="C5" s="112" t="s">
        <v>2787</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2789</v>
      </c>
      <c r="B6" s="113" t="s">
        <v>2790</v>
      </c>
      <c r="C6" s="94" t="s">
        <v>2789</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2791</v>
      </c>
      <c r="C7" s="94" t="s">
        <v>2792</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2793</v>
      </c>
      <c r="C8" s="94" t="s">
        <v>2794</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605</v>
      </c>
      <c r="B9" s="113" t="s">
        <v>2795</v>
      </c>
      <c r="C9" s="94" t="s">
        <v>2796</v>
      </c>
      <c r="D9" s="251"/>
      <c r="E9" s="252">
        <v>0</v>
      </c>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2797</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2798</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2799</v>
      </c>
      <c r="C12" s="94" t="s">
        <v>2800</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2801</v>
      </c>
      <c r="C13" s="94" t="s">
        <v>2802</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2803</v>
      </c>
      <c r="C14" s="94" t="s">
        <v>2804</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2805</v>
      </c>
      <c r="C15" s="94" t="s">
        <v>2806</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2807</v>
      </c>
      <c r="C16" s="94" t="s">
        <v>2808</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2809</v>
      </c>
      <c r="C17" s="94" t="s">
        <v>2810</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2811</v>
      </c>
      <c r="C18" s="94" t="s">
        <v>2812</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2813</v>
      </c>
      <c r="C19" s="94" t="s">
        <v>2814</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2815</v>
      </c>
      <c r="C20" s="94" t="s">
        <v>2816</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2817</v>
      </c>
      <c r="C21" s="94" t="s">
        <v>2818</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2819</v>
      </c>
      <c r="B22" s="113" t="s">
        <v>2820</v>
      </c>
      <c r="C22" s="94" t="s">
        <v>2819</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2821</v>
      </c>
      <c r="C23" s="94" t="s">
        <v>2822</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2793</v>
      </c>
      <c r="C24" s="94" t="s">
        <v>2823</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2795</v>
      </c>
      <c r="C25" s="94" t="s">
        <v>2824</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2825</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2826</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2799</v>
      </c>
      <c r="C28" s="94" t="s">
        <v>2827</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2801</v>
      </c>
      <c r="C29" s="94" t="s">
        <v>2828</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2829</v>
      </c>
      <c r="C30" s="94" t="s">
        <v>2830</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2805</v>
      </c>
      <c r="C31" s="94" t="s">
        <v>2831</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2807</v>
      </c>
      <c r="C32" s="94" t="s">
        <v>2832</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2809</v>
      </c>
      <c r="C33" s="94" t="s">
        <v>2833</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2811</v>
      </c>
      <c r="C34" s="94" t="s">
        <v>2834</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2813</v>
      </c>
      <c r="C35" s="94" t="s">
        <v>2835</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2815</v>
      </c>
      <c r="C36" s="94" t="s">
        <v>2836</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2817</v>
      </c>
      <c r="C37" s="94" t="s">
        <v>2837</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2838</v>
      </c>
      <c r="B38" s="113" t="s">
        <v>2839</v>
      </c>
      <c r="C38" s="94" t="s">
        <v>2838</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2840</v>
      </c>
      <c r="B39" s="113" t="s">
        <v>2841</v>
      </c>
      <c r="C39" s="94" t="s">
        <v>2840</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2842</v>
      </c>
      <c r="C40" s="94" t="s">
        <v>2843</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2293</v>
      </c>
      <c r="C41" s="94" t="s">
        <v>2844</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2845</v>
      </c>
      <c r="C42" s="94" t="s">
        <v>2846</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2847</v>
      </c>
      <c r="C43" s="94" t="s">
        <v>2848</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2849</v>
      </c>
      <c r="B44" s="113" t="s">
        <v>2850</v>
      </c>
      <c r="C44" s="94" t="s">
        <v>2849</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2842</v>
      </c>
      <c r="C45" s="94" t="s">
        <v>2851</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2293</v>
      </c>
      <c r="C46" s="94" t="s">
        <v>2852</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2845</v>
      </c>
      <c r="C47" s="94" t="s">
        <v>2853</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2847</v>
      </c>
      <c r="C48" s="167" t="s">
        <v>2854</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0" workbookViewId="0">
      <selection activeCell="D99" sqref="D99"/>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2855</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40</v>
      </c>
      <c r="C3" s="285" t="s">
        <v>41</v>
      </c>
      <c r="D3" s="286" t="s">
        <v>2856</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52</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2857</v>
      </c>
      <c r="C5" s="187" t="s">
        <v>2858</v>
      </c>
      <c r="D5" s="257">
        <v>1396194.59</v>
      </c>
      <c r="E5" s="37"/>
      <c r="F5" s="37"/>
      <c r="G5" s="37"/>
      <c r="H5" s="37"/>
      <c r="I5" s="37"/>
      <c r="J5" s="37"/>
      <c r="K5" s="37"/>
      <c r="L5" s="37"/>
      <c r="M5" s="37"/>
      <c r="N5" s="37"/>
      <c r="O5" s="37"/>
      <c r="P5" s="37"/>
      <c r="Q5" s="37"/>
      <c r="R5" s="37"/>
      <c r="S5" s="37"/>
      <c r="T5" s="37"/>
      <c r="U5" s="37"/>
    </row>
    <row r="6" spans="1:24" ht="24" x14ac:dyDescent="0.2">
      <c r="A6" s="116"/>
      <c r="B6" s="117" t="s">
        <v>2859</v>
      </c>
      <c r="C6" s="188" t="s">
        <v>2860</v>
      </c>
      <c r="D6" s="40">
        <f>D7+D8+D17+D18</f>
        <v>12797114.93</v>
      </c>
      <c r="E6" s="37"/>
      <c r="F6" s="37"/>
      <c r="G6" s="37"/>
      <c r="H6" s="37"/>
      <c r="I6" s="37"/>
      <c r="J6" s="37"/>
      <c r="K6" s="37"/>
      <c r="L6" s="37"/>
      <c r="M6" s="37"/>
      <c r="N6" s="37"/>
      <c r="O6" s="37"/>
      <c r="P6" s="37"/>
      <c r="Q6" s="37"/>
      <c r="R6" s="37"/>
      <c r="S6" s="37"/>
      <c r="T6" s="37"/>
      <c r="U6" s="37"/>
    </row>
    <row r="7" spans="1:24" ht="12.75" customHeight="1" x14ac:dyDescent="0.2">
      <c r="A7" s="116"/>
      <c r="B7" s="117" t="s">
        <v>2861</v>
      </c>
      <c r="C7" s="188" t="s">
        <v>2862</v>
      </c>
      <c r="D7" s="258"/>
      <c r="E7" s="37"/>
      <c r="F7" s="37"/>
      <c r="G7" s="37"/>
      <c r="H7" s="37"/>
      <c r="I7" s="37"/>
      <c r="J7" s="37"/>
      <c r="K7" s="37"/>
      <c r="L7" s="37"/>
      <c r="M7" s="37"/>
      <c r="N7" s="37"/>
      <c r="O7" s="37"/>
      <c r="P7" s="37"/>
      <c r="Q7" s="37"/>
      <c r="R7" s="37"/>
      <c r="S7" s="37"/>
      <c r="T7" s="37"/>
      <c r="U7" s="37"/>
    </row>
    <row r="8" spans="1:24" ht="12.75" customHeight="1" x14ac:dyDescent="0.2">
      <c r="A8" s="116" t="s">
        <v>2268</v>
      </c>
      <c r="B8" s="117" t="s">
        <v>2863</v>
      </c>
      <c r="C8" s="188" t="s">
        <v>2864</v>
      </c>
      <c r="D8" s="40">
        <f>SUM(D9:D16)</f>
        <v>12734696.879999999</v>
      </c>
      <c r="E8" s="37"/>
      <c r="F8" s="37"/>
      <c r="G8" s="37"/>
      <c r="H8" s="37"/>
      <c r="I8" s="37"/>
      <c r="J8" s="37"/>
      <c r="K8" s="37"/>
      <c r="L8" s="37"/>
      <c r="M8" s="37"/>
      <c r="N8" s="37"/>
      <c r="O8" s="37"/>
      <c r="P8" s="37"/>
      <c r="Q8" s="37"/>
      <c r="R8" s="37"/>
      <c r="S8" s="37"/>
      <c r="T8" s="37"/>
      <c r="U8" s="37"/>
    </row>
    <row r="9" spans="1:24" ht="12.75" customHeight="1" x14ac:dyDescent="0.2">
      <c r="A9" s="86" t="s">
        <v>2270</v>
      </c>
      <c r="B9" s="87" t="s">
        <v>2271</v>
      </c>
      <c r="C9" s="188" t="s">
        <v>2865</v>
      </c>
      <c r="D9" s="258">
        <v>9989850.1199999992</v>
      </c>
      <c r="E9" s="37"/>
      <c r="F9" s="37"/>
      <c r="G9" s="37"/>
      <c r="H9" s="37"/>
      <c r="I9" s="37"/>
      <c r="J9" s="37"/>
      <c r="K9" s="37"/>
      <c r="L9" s="37"/>
      <c r="M9" s="37"/>
      <c r="N9" s="37"/>
      <c r="O9" s="37"/>
      <c r="P9" s="37"/>
      <c r="Q9" s="37"/>
      <c r="R9" s="37"/>
      <c r="S9" s="37"/>
      <c r="T9" s="37"/>
      <c r="U9" s="37"/>
    </row>
    <row r="10" spans="1:24" ht="12.75" customHeight="1" x14ac:dyDescent="0.2">
      <c r="A10" s="86" t="s">
        <v>2272</v>
      </c>
      <c r="B10" s="87" t="s">
        <v>2273</v>
      </c>
      <c r="C10" s="188" t="s">
        <v>2866</v>
      </c>
      <c r="D10" s="258">
        <v>2664076.19</v>
      </c>
      <c r="E10" s="37"/>
      <c r="F10" s="37"/>
      <c r="G10" s="37"/>
      <c r="H10" s="37"/>
      <c r="I10" s="37"/>
      <c r="J10" s="37"/>
      <c r="K10" s="37"/>
      <c r="L10" s="37"/>
      <c r="M10" s="37"/>
      <c r="N10" s="37"/>
      <c r="O10" s="37"/>
      <c r="P10" s="37"/>
      <c r="Q10" s="37"/>
      <c r="R10" s="37"/>
      <c r="S10" s="37"/>
      <c r="T10" s="37"/>
      <c r="U10" s="37"/>
    </row>
    <row r="11" spans="1:24" ht="12.75" customHeight="1" x14ac:dyDescent="0.2">
      <c r="A11" s="86" t="s">
        <v>2274</v>
      </c>
      <c r="B11" s="87" t="s">
        <v>2867</v>
      </c>
      <c r="C11" s="188" t="s">
        <v>2868</v>
      </c>
      <c r="D11" s="258">
        <v>24072.51</v>
      </c>
      <c r="E11" s="37"/>
      <c r="F11" s="37"/>
      <c r="G11" s="37"/>
      <c r="H11" s="37"/>
      <c r="I11" s="37"/>
      <c r="J11" s="37"/>
      <c r="K11" s="37"/>
      <c r="L11" s="37"/>
      <c r="M11" s="37"/>
      <c r="N11" s="37"/>
      <c r="O11" s="37"/>
      <c r="P11" s="37"/>
      <c r="Q11" s="37"/>
      <c r="R11" s="37"/>
      <c r="S11" s="37"/>
      <c r="T11" s="37"/>
      <c r="U11" s="37"/>
    </row>
    <row r="12" spans="1:24" ht="12.75" customHeight="1" x14ac:dyDescent="0.2">
      <c r="A12" s="86" t="s">
        <v>2282</v>
      </c>
      <c r="B12" s="87" t="s">
        <v>2283</v>
      </c>
      <c r="C12" s="188" t="s">
        <v>2869</v>
      </c>
      <c r="D12" s="258"/>
      <c r="E12" s="37"/>
      <c r="F12" s="37"/>
      <c r="G12" s="37"/>
      <c r="H12" s="37"/>
      <c r="I12" s="37"/>
      <c r="J12" s="37"/>
      <c r="K12" s="37"/>
      <c r="L12" s="37"/>
      <c r="M12" s="37"/>
      <c r="N12" s="37"/>
      <c r="O12" s="37"/>
      <c r="P12" s="37"/>
      <c r="Q12" s="37"/>
      <c r="R12" s="37"/>
      <c r="S12" s="37"/>
      <c r="T12" s="37"/>
      <c r="U12" s="37"/>
    </row>
    <row r="13" spans="1:24" ht="24" x14ac:dyDescent="0.2">
      <c r="A13" s="86" t="s">
        <v>2284</v>
      </c>
      <c r="B13" s="87" t="s">
        <v>2870</v>
      </c>
      <c r="C13" s="188" t="s">
        <v>2871</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2286</v>
      </c>
      <c r="B14" s="87" t="s">
        <v>2287</v>
      </c>
      <c r="C14" s="188" t="s">
        <v>2872</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2288</v>
      </c>
      <c r="B15" s="87" t="s">
        <v>2289</v>
      </c>
      <c r="C15" s="188" t="s">
        <v>2873</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2290</v>
      </c>
      <c r="B16" s="87" t="s">
        <v>2291</v>
      </c>
      <c r="C16" s="188" t="s">
        <v>2874</v>
      </c>
      <c r="D16" s="258">
        <v>56698.06</v>
      </c>
      <c r="E16" s="37"/>
      <c r="F16" s="37"/>
      <c r="G16" s="37"/>
      <c r="H16" s="37"/>
      <c r="I16" s="37"/>
      <c r="J16" s="37"/>
      <c r="K16" s="37"/>
      <c r="L16" s="37"/>
      <c r="M16" s="37"/>
      <c r="N16" s="37"/>
      <c r="O16" s="37"/>
      <c r="P16" s="37"/>
      <c r="Q16" s="37"/>
      <c r="R16" s="37"/>
      <c r="S16" s="37"/>
      <c r="T16" s="37"/>
      <c r="U16" s="37"/>
    </row>
    <row r="17" spans="1:21" ht="12.75" customHeight="1" x14ac:dyDescent="0.2">
      <c r="A17" s="116" t="s">
        <v>2292</v>
      </c>
      <c r="B17" s="117" t="s">
        <v>2293</v>
      </c>
      <c r="C17" s="188" t="s">
        <v>2875</v>
      </c>
      <c r="D17" s="258">
        <v>62418.05</v>
      </c>
      <c r="E17" s="37"/>
      <c r="F17" s="37"/>
      <c r="G17" s="37"/>
      <c r="H17" s="37"/>
      <c r="I17" s="37"/>
      <c r="J17" s="37"/>
      <c r="K17" s="37"/>
      <c r="L17" s="37"/>
      <c r="M17" s="37"/>
      <c r="N17" s="37"/>
      <c r="O17" s="37"/>
      <c r="P17" s="37"/>
      <c r="Q17" s="37"/>
      <c r="R17" s="37"/>
      <c r="S17" s="37"/>
      <c r="T17" s="37"/>
      <c r="U17" s="37"/>
    </row>
    <row r="18" spans="1:21" ht="36" x14ac:dyDescent="0.2">
      <c r="A18" s="116" t="s">
        <v>2876</v>
      </c>
      <c r="B18" s="117" t="s">
        <v>2877</v>
      </c>
      <c r="C18" s="188" t="s">
        <v>2878</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2879</v>
      </c>
      <c r="C19" s="188" t="s">
        <v>2880</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2881</v>
      </c>
      <c r="B20" s="87" t="s">
        <v>2305</v>
      </c>
      <c r="C20" s="188" t="s">
        <v>2882</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2883</v>
      </c>
      <c r="B21" s="87" t="s">
        <v>2309</v>
      </c>
      <c r="C21" s="188" t="s">
        <v>2884</v>
      </c>
      <c r="D21" s="258"/>
      <c r="E21" s="37"/>
      <c r="F21" s="37"/>
      <c r="G21" s="37"/>
      <c r="H21" s="37"/>
      <c r="I21" s="37"/>
      <c r="J21" s="37"/>
      <c r="K21" s="37"/>
      <c r="L21" s="37"/>
      <c r="M21" s="37"/>
      <c r="N21" s="37"/>
      <c r="O21" s="37"/>
      <c r="P21" s="37"/>
      <c r="Q21" s="37"/>
      <c r="R21" s="37"/>
      <c r="S21" s="37"/>
      <c r="T21" s="37"/>
      <c r="U21" s="37"/>
    </row>
    <row r="22" spans="1:21" ht="24" x14ac:dyDescent="0.2">
      <c r="A22" s="86" t="s">
        <v>2885</v>
      </c>
      <c r="B22" s="87" t="s">
        <v>2886</v>
      </c>
      <c r="C22" s="188" t="s">
        <v>2887</v>
      </c>
      <c r="D22" s="258"/>
      <c r="E22" s="37"/>
      <c r="F22" s="37"/>
      <c r="G22" s="37"/>
      <c r="H22" s="37"/>
      <c r="I22" s="37"/>
      <c r="J22" s="37"/>
      <c r="K22" s="37"/>
      <c r="L22" s="37"/>
      <c r="M22" s="37"/>
      <c r="N22" s="37"/>
      <c r="O22" s="37"/>
      <c r="P22" s="37"/>
      <c r="Q22" s="37"/>
      <c r="R22" s="37"/>
      <c r="S22" s="37"/>
      <c r="T22" s="37"/>
      <c r="U22" s="37"/>
    </row>
    <row r="23" spans="1:21" ht="24" x14ac:dyDescent="0.2">
      <c r="A23" s="86" t="s">
        <v>2888</v>
      </c>
      <c r="B23" s="87" t="s">
        <v>2889</v>
      </c>
      <c r="C23" s="188" t="s">
        <v>2890</v>
      </c>
      <c r="D23" s="258"/>
      <c r="E23" s="37"/>
      <c r="F23" s="37"/>
      <c r="G23" s="37"/>
      <c r="H23" s="37"/>
      <c r="I23" s="37"/>
      <c r="J23" s="37"/>
      <c r="K23" s="37"/>
      <c r="L23" s="37"/>
      <c r="M23" s="37"/>
      <c r="N23" s="37"/>
      <c r="O23" s="37"/>
      <c r="P23" s="37"/>
      <c r="Q23" s="37"/>
      <c r="R23" s="37"/>
      <c r="S23" s="37"/>
      <c r="T23" s="37"/>
      <c r="U23" s="37"/>
    </row>
    <row r="24" spans="1:21" ht="24" x14ac:dyDescent="0.2">
      <c r="A24" s="86"/>
      <c r="B24" s="117" t="s">
        <v>2891</v>
      </c>
      <c r="C24" s="188" t="s">
        <v>2892</v>
      </c>
      <c r="D24" s="40">
        <f>D25+D26+D35+D36</f>
        <v>12903690.060000001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2861</v>
      </c>
      <c r="C25" s="188" t="s">
        <v>2893</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2268</v>
      </c>
      <c r="B26" s="117" t="s">
        <v>2894</v>
      </c>
      <c r="C26" s="188" t="s">
        <v>2895</v>
      </c>
      <c r="D26" s="40">
        <f>SUM(D27:D34)</f>
        <v>12841272.01</v>
      </c>
      <c r="E26" s="37"/>
      <c r="F26" s="37"/>
      <c r="G26" s="37"/>
      <c r="H26" s="37"/>
      <c r="I26" s="37"/>
      <c r="J26" s="37"/>
      <c r="K26" s="37"/>
      <c r="L26" s="37"/>
      <c r="M26" s="37"/>
      <c r="N26" s="37"/>
      <c r="O26" s="37"/>
      <c r="P26" s="37"/>
      <c r="Q26" s="37"/>
      <c r="R26" s="37"/>
      <c r="S26" s="37"/>
      <c r="T26" s="37"/>
      <c r="U26" s="37"/>
    </row>
    <row r="27" spans="1:21" ht="12.75" customHeight="1" x14ac:dyDescent="0.2">
      <c r="A27" s="86" t="s">
        <v>2270</v>
      </c>
      <c r="B27" s="87" t="s">
        <v>2271</v>
      </c>
      <c r="C27" s="188" t="s">
        <v>2896</v>
      </c>
      <c r="D27" s="258">
        <v>9881293.1799999997</v>
      </c>
      <c r="E27" s="37"/>
      <c r="F27" s="37"/>
      <c r="G27" s="37"/>
      <c r="H27" s="37"/>
      <c r="I27" s="37"/>
      <c r="J27" s="37"/>
      <c r="K27" s="37"/>
      <c r="L27" s="37"/>
      <c r="M27" s="37"/>
      <c r="N27" s="37"/>
      <c r="O27" s="37"/>
      <c r="P27" s="37"/>
      <c r="Q27" s="37"/>
      <c r="R27" s="37"/>
      <c r="S27" s="37"/>
      <c r="T27" s="37"/>
      <c r="U27" s="37"/>
    </row>
    <row r="28" spans="1:21" ht="12.75" customHeight="1" x14ac:dyDescent="0.2">
      <c r="A28" s="86" t="s">
        <v>2272</v>
      </c>
      <c r="B28" s="87" t="s">
        <v>2273</v>
      </c>
      <c r="C28" s="188" t="s">
        <v>2897</v>
      </c>
      <c r="D28" s="258">
        <v>2730888.28</v>
      </c>
      <c r="E28" s="37"/>
      <c r="F28" s="37"/>
      <c r="G28" s="37"/>
      <c r="H28" s="37"/>
      <c r="I28" s="37"/>
      <c r="J28" s="37"/>
      <c r="K28" s="37"/>
      <c r="L28" s="37"/>
      <c r="M28" s="37"/>
      <c r="N28" s="37"/>
      <c r="O28" s="37"/>
      <c r="P28" s="37"/>
      <c r="Q28" s="37"/>
      <c r="R28" s="37"/>
      <c r="S28" s="37"/>
      <c r="T28" s="37"/>
      <c r="U28" s="37"/>
    </row>
    <row r="29" spans="1:21" ht="12.75" customHeight="1" x14ac:dyDescent="0.2">
      <c r="A29" s="86" t="s">
        <v>2274</v>
      </c>
      <c r="B29" s="87" t="s">
        <v>2867</v>
      </c>
      <c r="C29" s="188" t="s">
        <v>2898</v>
      </c>
      <c r="D29" s="258">
        <v>23921.34</v>
      </c>
      <c r="E29" s="37"/>
      <c r="F29" s="37"/>
      <c r="G29" s="37"/>
      <c r="H29" s="37"/>
      <c r="I29" s="37"/>
      <c r="J29" s="37"/>
      <c r="K29" s="37"/>
      <c r="L29" s="37"/>
      <c r="M29" s="37"/>
      <c r="N29" s="37"/>
      <c r="O29" s="37"/>
      <c r="P29" s="37"/>
      <c r="Q29" s="37"/>
      <c r="R29" s="37"/>
      <c r="S29" s="37"/>
      <c r="T29" s="37"/>
      <c r="U29" s="37"/>
    </row>
    <row r="30" spans="1:21" ht="12.75" customHeight="1" x14ac:dyDescent="0.2">
      <c r="A30" s="86" t="s">
        <v>2282</v>
      </c>
      <c r="B30" s="87" t="s">
        <v>2283</v>
      </c>
      <c r="C30" s="188" t="s">
        <v>2899</v>
      </c>
      <c r="D30" s="258"/>
      <c r="E30" s="37"/>
      <c r="F30" s="37"/>
      <c r="G30" s="37"/>
      <c r="H30" s="37"/>
      <c r="I30" s="37"/>
      <c r="J30" s="37"/>
      <c r="K30" s="37"/>
      <c r="L30" s="37"/>
      <c r="M30" s="37"/>
      <c r="N30" s="37"/>
      <c r="O30" s="37"/>
      <c r="P30" s="37"/>
      <c r="Q30" s="37"/>
      <c r="R30" s="37"/>
      <c r="S30" s="37"/>
      <c r="T30" s="37"/>
      <c r="U30" s="37"/>
    </row>
    <row r="31" spans="1:21" ht="24" x14ac:dyDescent="0.2">
      <c r="A31" s="86" t="s">
        <v>2284</v>
      </c>
      <c r="B31" s="87" t="s">
        <v>2870</v>
      </c>
      <c r="C31" s="188" t="s">
        <v>2900</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2286</v>
      </c>
      <c r="B32" s="87" t="s">
        <v>2287</v>
      </c>
      <c r="C32" s="188" t="s">
        <v>2901</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2288</v>
      </c>
      <c r="B33" s="87" t="s">
        <v>2289</v>
      </c>
      <c r="C33" s="188" t="s">
        <v>2902</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2290</v>
      </c>
      <c r="B34" s="87" t="s">
        <v>2291</v>
      </c>
      <c r="C34" s="188" t="s">
        <v>2903</v>
      </c>
      <c r="D34" s="258">
        <v>205169.21</v>
      </c>
      <c r="E34" s="37"/>
      <c r="F34" s="37"/>
      <c r="G34" s="37"/>
      <c r="H34" s="37"/>
      <c r="I34" s="37"/>
      <c r="J34" s="37"/>
      <c r="K34" s="37"/>
      <c r="L34" s="37"/>
      <c r="M34" s="37"/>
      <c r="N34" s="37"/>
      <c r="O34" s="37"/>
      <c r="P34" s="37"/>
      <c r="Q34" s="37"/>
      <c r="R34" s="37"/>
      <c r="S34" s="37"/>
      <c r="T34" s="37"/>
      <c r="U34" s="37"/>
    </row>
    <row r="35" spans="1:21" ht="12.75" customHeight="1" x14ac:dyDescent="0.2">
      <c r="A35" s="116" t="s">
        <v>2292</v>
      </c>
      <c r="B35" s="117" t="s">
        <v>2293</v>
      </c>
      <c r="C35" s="188" t="s">
        <v>2904</v>
      </c>
      <c r="D35" s="258">
        <v>62418.05</v>
      </c>
      <c r="E35" s="37"/>
      <c r="F35" s="37"/>
      <c r="G35" s="37"/>
      <c r="H35" s="37"/>
      <c r="I35" s="37"/>
      <c r="J35" s="37"/>
      <c r="K35" s="37"/>
      <c r="L35" s="37"/>
      <c r="M35" s="37"/>
      <c r="N35" s="37"/>
      <c r="O35" s="37"/>
      <c r="P35" s="37"/>
      <c r="Q35" s="37"/>
      <c r="R35" s="37"/>
      <c r="S35" s="37"/>
      <c r="T35" s="37"/>
      <c r="U35" s="37"/>
    </row>
    <row r="36" spans="1:21" ht="36" x14ac:dyDescent="0.2">
      <c r="A36" s="116" t="s">
        <v>2876</v>
      </c>
      <c r="B36" s="117" t="s">
        <v>2905</v>
      </c>
      <c r="C36" s="188" t="s">
        <v>2906</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2879</v>
      </c>
      <c r="C37" s="188" t="s">
        <v>2907</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2881</v>
      </c>
      <c r="B38" s="87" t="s">
        <v>2305</v>
      </c>
      <c r="C38" s="188" t="s">
        <v>2908</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2883</v>
      </c>
      <c r="B39" s="87" t="s">
        <v>2309</v>
      </c>
      <c r="C39" s="188" t="s">
        <v>2909</v>
      </c>
      <c r="D39" s="258"/>
      <c r="E39" s="37"/>
      <c r="F39" s="37"/>
      <c r="G39" s="37"/>
      <c r="H39" s="37"/>
      <c r="I39" s="37"/>
      <c r="J39" s="37"/>
      <c r="K39" s="37"/>
      <c r="L39" s="37"/>
      <c r="M39" s="37"/>
      <c r="N39" s="37"/>
      <c r="O39" s="37"/>
      <c r="P39" s="37"/>
      <c r="Q39" s="37"/>
      <c r="R39" s="37"/>
      <c r="S39" s="37"/>
      <c r="T39" s="37"/>
      <c r="U39" s="37"/>
    </row>
    <row r="40" spans="1:21" ht="24" x14ac:dyDescent="0.2">
      <c r="A40" s="86" t="s">
        <v>2910</v>
      </c>
      <c r="B40" s="87" t="s">
        <v>2886</v>
      </c>
      <c r="C40" s="188" t="s">
        <v>2911</v>
      </c>
      <c r="D40" s="258"/>
      <c r="E40" s="37"/>
      <c r="F40" s="37"/>
      <c r="G40" s="37"/>
      <c r="H40" s="37"/>
      <c r="I40" s="37"/>
      <c r="J40" s="37"/>
      <c r="K40" s="37"/>
      <c r="L40" s="37"/>
      <c r="M40" s="37"/>
      <c r="N40" s="37"/>
      <c r="O40" s="37"/>
      <c r="P40" s="37"/>
      <c r="Q40" s="37"/>
      <c r="R40" s="37"/>
      <c r="S40" s="37"/>
      <c r="T40" s="37"/>
      <c r="U40" s="37"/>
    </row>
    <row r="41" spans="1:21" ht="24" x14ac:dyDescent="0.2">
      <c r="A41" s="86" t="s">
        <v>2888</v>
      </c>
      <c r="B41" s="87" t="s">
        <v>2889</v>
      </c>
      <c r="C41" s="188" t="s">
        <v>2912</v>
      </c>
      <c r="D41" s="258"/>
      <c r="E41" s="37"/>
      <c r="F41" s="37"/>
      <c r="G41" s="37"/>
      <c r="H41" s="37"/>
      <c r="I41" s="37"/>
      <c r="J41" s="37"/>
      <c r="K41" s="37"/>
      <c r="L41" s="37"/>
      <c r="M41" s="37"/>
      <c r="N41" s="37"/>
      <c r="O41" s="37"/>
      <c r="P41" s="37"/>
      <c r="Q41" s="37"/>
      <c r="R41" s="37"/>
      <c r="S41" s="37"/>
      <c r="T41" s="37"/>
      <c r="U41" s="37"/>
    </row>
    <row r="42" spans="1:21" ht="24" x14ac:dyDescent="0.2">
      <c r="A42" s="86"/>
      <c r="B42" s="117" t="s">
        <v>2913</v>
      </c>
      <c r="C42" s="188" t="s">
        <v>2914</v>
      </c>
      <c r="D42" s="40">
        <f>D5+D6-D24</f>
        <v>1289619.459999999</v>
      </c>
      <c r="E42" s="37"/>
      <c r="F42" s="37"/>
      <c r="G42" s="37"/>
      <c r="H42" s="37"/>
      <c r="I42" s="37"/>
      <c r="J42" s="37"/>
      <c r="K42" s="37"/>
      <c r="L42" s="37"/>
      <c r="M42" s="37"/>
      <c r="N42" s="37"/>
      <c r="O42" s="37"/>
      <c r="P42" s="37"/>
      <c r="Q42" s="37"/>
      <c r="R42" s="37"/>
      <c r="S42" s="37"/>
      <c r="T42" s="37"/>
      <c r="U42" s="37"/>
    </row>
    <row r="43" spans="1:21" ht="24" x14ac:dyDescent="0.2">
      <c r="A43" s="116"/>
      <c r="B43" s="117" t="s">
        <v>2915</v>
      </c>
      <c r="C43" s="188" t="s">
        <v>2916</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2917</v>
      </c>
      <c r="C44" s="188" t="s">
        <v>2918</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2919</v>
      </c>
      <c r="C45" s="188" t="s">
        <v>2920</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2921</v>
      </c>
      <c r="C46" s="188" t="s">
        <v>2922</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2923</v>
      </c>
      <c r="C47" s="188" t="s">
        <v>2924</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2925</v>
      </c>
      <c r="C48" s="188" t="s">
        <v>2926</v>
      </c>
      <c r="D48" s="258"/>
      <c r="E48" s="37"/>
      <c r="F48" s="37"/>
      <c r="G48" s="37"/>
      <c r="H48" s="37"/>
      <c r="I48" s="37"/>
      <c r="J48" s="37"/>
      <c r="K48" s="37"/>
      <c r="L48" s="37"/>
      <c r="M48" s="37"/>
      <c r="N48" s="37"/>
      <c r="O48" s="37"/>
      <c r="P48" s="37"/>
      <c r="Q48" s="37"/>
      <c r="R48" s="37"/>
      <c r="S48" s="37"/>
      <c r="T48" s="37"/>
      <c r="U48" s="37"/>
    </row>
    <row r="49" spans="1:21" ht="24" x14ac:dyDescent="0.2">
      <c r="A49" s="116" t="s">
        <v>2268</v>
      </c>
      <c r="B49" s="168" t="s">
        <v>2927</v>
      </c>
      <c r="C49" s="188" t="s">
        <v>2928</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2270</v>
      </c>
      <c r="B50" s="117" t="s">
        <v>2929</v>
      </c>
      <c r="C50" s="188" t="s">
        <v>2930</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2919</v>
      </c>
      <c r="C51" s="188" t="s">
        <v>2931</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2921</v>
      </c>
      <c r="C52" s="188" t="s">
        <v>2932</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2923</v>
      </c>
      <c r="C53" s="188" t="s">
        <v>2933</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2925</v>
      </c>
      <c r="C54" s="188" t="s">
        <v>2934</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2272</v>
      </c>
      <c r="B55" s="117" t="s">
        <v>2935</v>
      </c>
      <c r="C55" s="188" t="s">
        <v>2936</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2919</v>
      </c>
      <c r="C56" s="188" t="s">
        <v>2937</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2921</v>
      </c>
      <c r="C57" s="188" t="s">
        <v>2938</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2923</v>
      </c>
      <c r="C58" s="188" t="s">
        <v>2939</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2925</v>
      </c>
      <c r="C59" s="188" t="s">
        <v>2940</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2274</v>
      </c>
      <c r="B60" s="117" t="s">
        <v>2941</v>
      </c>
      <c r="C60" s="188" t="s">
        <v>2942</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2919</v>
      </c>
      <c r="C61" s="188" t="s">
        <v>2943</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2921</v>
      </c>
      <c r="C62" s="188" t="s">
        <v>2944</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2923</v>
      </c>
      <c r="C63" s="188" t="s">
        <v>2945</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2925</v>
      </c>
      <c r="C64" s="188" t="s">
        <v>2946</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2282</v>
      </c>
      <c r="B65" s="117" t="s">
        <v>2947</v>
      </c>
      <c r="C65" s="188" t="s">
        <v>2948</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2919</v>
      </c>
      <c r="C66" s="188" t="s">
        <v>2949</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2921</v>
      </c>
      <c r="C67" s="188" t="s">
        <v>2950</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2923</v>
      </c>
      <c r="C68" s="188" t="s">
        <v>2951</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2925</v>
      </c>
      <c r="C69" s="188" t="s">
        <v>2952</v>
      </c>
      <c r="D69" s="258"/>
      <c r="E69" s="37"/>
      <c r="F69" s="37"/>
      <c r="G69" s="37"/>
      <c r="H69" s="37"/>
      <c r="I69" s="37"/>
      <c r="J69" s="37"/>
      <c r="K69" s="37"/>
      <c r="L69" s="37"/>
      <c r="M69" s="37"/>
      <c r="N69" s="37"/>
      <c r="O69" s="37"/>
      <c r="P69" s="37"/>
      <c r="Q69" s="37"/>
      <c r="R69" s="37"/>
      <c r="S69" s="37"/>
      <c r="T69" s="37"/>
      <c r="U69" s="37"/>
    </row>
    <row r="70" spans="1:21" ht="24" x14ac:dyDescent="0.2">
      <c r="A70" s="116" t="s">
        <v>2284</v>
      </c>
      <c r="B70" s="117" t="s">
        <v>2953</v>
      </c>
      <c r="C70" s="188" t="s">
        <v>2954</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2919</v>
      </c>
      <c r="C71" s="188" t="s">
        <v>2955</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2921</v>
      </c>
      <c r="C72" s="188" t="s">
        <v>2956</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2923</v>
      </c>
      <c r="C73" s="188" t="s">
        <v>2957</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2925</v>
      </c>
      <c r="C74" s="188" t="s">
        <v>2958</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2286</v>
      </c>
      <c r="B75" s="117" t="s">
        <v>2959</v>
      </c>
      <c r="C75" s="188" t="s">
        <v>2960</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2919</v>
      </c>
      <c r="C76" s="188" t="s">
        <v>2961</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2921</v>
      </c>
      <c r="C77" s="188" t="s">
        <v>2962</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2923</v>
      </c>
      <c r="C78" s="188" t="s">
        <v>2963</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2925</v>
      </c>
      <c r="C79" s="188" t="s">
        <v>2964</v>
      </c>
      <c r="D79" s="258"/>
      <c r="E79" s="37"/>
      <c r="F79" s="37"/>
      <c r="G79" s="37"/>
      <c r="H79" s="37"/>
      <c r="I79" s="37"/>
      <c r="J79" s="37"/>
      <c r="K79" s="37"/>
      <c r="L79" s="37"/>
      <c r="M79" s="37"/>
      <c r="N79" s="37"/>
      <c r="O79" s="37"/>
      <c r="P79" s="37"/>
      <c r="Q79" s="37"/>
      <c r="R79" s="37"/>
      <c r="S79" s="37"/>
      <c r="T79" s="37"/>
      <c r="U79" s="37"/>
    </row>
    <row r="80" spans="1:21" ht="24" x14ac:dyDescent="0.2">
      <c r="A80" s="116" t="s">
        <v>2288</v>
      </c>
      <c r="B80" s="205" t="s">
        <v>2965</v>
      </c>
      <c r="C80" s="188" t="s">
        <v>2966</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2919</v>
      </c>
      <c r="C81" s="188" t="s">
        <v>2967</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2921</v>
      </c>
      <c r="C82" s="188" t="s">
        <v>2968</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2923</v>
      </c>
      <c r="C83" s="188" t="s">
        <v>2969</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2925</v>
      </c>
      <c r="C84" s="188" t="s">
        <v>2970</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2290</v>
      </c>
      <c r="B85" s="205" t="s">
        <v>2971</v>
      </c>
      <c r="C85" s="188" t="s">
        <v>2972</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2919</v>
      </c>
      <c r="C86" s="188" t="s">
        <v>2973</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2921</v>
      </c>
      <c r="C87" s="188" t="s">
        <v>2974</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2923</v>
      </c>
      <c r="C88" s="188" t="s">
        <v>2975</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2925</v>
      </c>
      <c r="C89" s="188" t="s">
        <v>2976</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2292</v>
      </c>
      <c r="B90" s="117" t="s">
        <v>2977</v>
      </c>
      <c r="C90" s="188" t="s">
        <v>2978</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2919</v>
      </c>
      <c r="C91" s="188" t="s">
        <v>2979</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2921</v>
      </c>
      <c r="C92" s="188" t="s">
        <v>2980</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2923</v>
      </c>
      <c r="C93" s="188" t="s">
        <v>2981</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2925</v>
      </c>
      <c r="C94" s="188" t="s">
        <v>2982</v>
      </c>
      <c r="D94" s="258"/>
      <c r="E94" s="37"/>
      <c r="F94" s="37"/>
      <c r="G94" s="37"/>
      <c r="H94" s="37"/>
      <c r="I94" s="37"/>
      <c r="J94" s="37"/>
      <c r="K94" s="37"/>
      <c r="L94" s="37"/>
      <c r="M94" s="37"/>
      <c r="N94" s="37"/>
      <c r="O94" s="37"/>
      <c r="P94" s="37"/>
      <c r="Q94" s="37"/>
      <c r="R94" s="37"/>
      <c r="S94" s="37"/>
      <c r="T94" s="37"/>
      <c r="U94" s="37"/>
    </row>
    <row r="95" spans="1:21" ht="36" x14ac:dyDescent="0.2">
      <c r="A95" s="116" t="s">
        <v>2876</v>
      </c>
      <c r="B95" s="117" t="s">
        <v>2983</v>
      </c>
      <c r="C95" s="188" t="s">
        <v>2984</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2879</v>
      </c>
      <c r="C96" s="188" t="s">
        <v>2985</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2881</v>
      </c>
      <c r="B97" s="87" t="s">
        <v>2305</v>
      </c>
      <c r="C97" s="188" t="s">
        <v>2986</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2883</v>
      </c>
      <c r="B98" s="87" t="s">
        <v>2309</v>
      </c>
      <c r="C98" s="188" t="s">
        <v>2987</v>
      </c>
      <c r="D98" s="258"/>
      <c r="E98" s="37"/>
      <c r="F98" s="37"/>
      <c r="G98" s="37"/>
      <c r="H98" s="37"/>
      <c r="I98" s="37"/>
      <c r="J98" s="37"/>
      <c r="K98" s="37"/>
      <c r="L98" s="37"/>
      <c r="M98" s="37"/>
      <c r="N98" s="37"/>
      <c r="O98" s="37"/>
      <c r="P98" s="37"/>
      <c r="Q98" s="37"/>
      <c r="R98" s="37"/>
      <c r="S98" s="37"/>
      <c r="T98" s="37"/>
      <c r="U98" s="37"/>
    </row>
    <row r="99" spans="1:21" ht="24" x14ac:dyDescent="0.2">
      <c r="A99" s="86" t="s">
        <v>2910</v>
      </c>
      <c r="B99" s="87" t="s">
        <v>2886</v>
      </c>
      <c r="C99" s="188" t="s">
        <v>2988</v>
      </c>
      <c r="D99" s="258"/>
      <c r="E99" s="37"/>
      <c r="F99" s="37"/>
      <c r="G99" s="37"/>
      <c r="H99" s="37"/>
      <c r="I99" s="37"/>
      <c r="J99" s="37"/>
      <c r="K99" s="37"/>
      <c r="L99" s="37"/>
      <c r="M99" s="37"/>
      <c r="N99" s="37"/>
      <c r="O99" s="37"/>
      <c r="P99" s="37"/>
      <c r="Q99" s="37"/>
      <c r="R99" s="37"/>
      <c r="S99" s="37"/>
      <c r="T99" s="37"/>
      <c r="U99" s="37"/>
    </row>
    <row r="100" spans="1:21" ht="24" x14ac:dyDescent="0.2">
      <c r="A100" s="86" t="s">
        <v>2888</v>
      </c>
      <c r="B100" s="87" t="s">
        <v>2889</v>
      </c>
      <c r="C100" s="188" t="s">
        <v>2989</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2990</v>
      </c>
      <c r="C101" s="188" t="s">
        <v>2991</v>
      </c>
      <c r="D101" s="40">
        <f>SUM(D102:D105)</f>
        <v>1289619.46</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2861</v>
      </c>
      <c r="C102" s="188" t="s">
        <v>2992</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2268</v>
      </c>
      <c r="B103" s="87" t="s">
        <v>2842</v>
      </c>
      <c r="C103" s="188" t="s">
        <v>2993</v>
      </c>
      <c r="D103" s="258">
        <v>1289619.46</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2292</v>
      </c>
      <c r="B104" s="87" t="s">
        <v>2293</v>
      </c>
      <c r="C104" s="188" t="s">
        <v>2994</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2876</v>
      </c>
      <c r="B105" s="235" t="s">
        <v>2995</v>
      </c>
      <c r="C105" s="189" t="s">
        <v>2996</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3" t="s">
        <v>2855</v>
      </c>
      <c r="B1" s="368"/>
      <c r="C1" s="368"/>
      <c r="D1" s="368"/>
      <c r="E1" s="73" t="s">
        <v>2997</v>
      </c>
      <c r="F1" s="73"/>
      <c r="G1" s="73"/>
      <c r="H1" s="73"/>
      <c r="I1" s="73"/>
      <c r="J1" s="73"/>
      <c r="K1" s="73"/>
      <c r="L1" s="73"/>
      <c r="M1" s="73"/>
      <c r="N1" s="73"/>
      <c r="O1" s="73"/>
      <c r="P1" s="73"/>
    </row>
    <row r="2" spans="1:16" ht="37.5" customHeight="1" x14ac:dyDescent="0.2">
      <c r="A2" s="373" t="s">
        <v>2998</v>
      </c>
      <c r="B2" s="368"/>
      <c r="C2" s="368"/>
      <c r="D2" s="368"/>
    </row>
    <row r="3" spans="1:16" ht="29.25" customHeight="1" x14ac:dyDescent="0.2">
      <c r="A3" s="127" t="s">
        <v>2999</v>
      </c>
      <c r="B3" s="128" t="s">
        <v>3000</v>
      </c>
      <c r="C3" s="129" t="s">
        <v>3001</v>
      </c>
      <c r="D3" s="125"/>
      <c r="E3" s="126">
        <f>E4+E14+E19+E275+E293+E296+E298</f>
        <v>0</v>
      </c>
      <c r="F3" s="126">
        <f>F4+F14+F19+F275+F293+F296+F298</f>
        <v>1</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15456</v>
      </c>
      <c r="P3" s="73"/>
    </row>
    <row r="4" spans="1:16" ht="19.5" customHeight="1" x14ac:dyDescent="0.2">
      <c r="A4" s="374" t="s">
        <v>3002</v>
      </c>
      <c r="B4" s="375"/>
      <c r="C4" s="376"/>
      <c r="D4" s="125"/>
      <c r="E4" s="73">
        <f t="shared" ref="E4:F4" si="0">SUM(E5:E13)</f>
        <v>0</v>
      </c>
      <c r="F4" s="73">
        <f t="shared" si="0"/>
        <v>0</v>
      </c>
      <c r="G4" s="73"/>
      <c r="H4" s="73"/>
      <c r="I4" s="134" t="s">
        <v>3003</v>
      </c>
      <c r="J4" s="134" t="s">
        <v>3004</v>
      </c>
      <c r="K4" s="134" t="s">
        <v>3005</v>
      </c>
      <c r="L4" s="73"/>
      <c r="M4" s="73"/>
      <c r="N4" s="73"/>
      <c r="O4" s="73"/>
      <c r="P4" s="73"/>
    </row>
    <row r="5" spans="1:16" ht="63.75" customHeight="1" x14ac:dyDescent="0.2">
      <c r="A5" s="135">
        <v>1</v>
      </c>
      <c r="B5" s="136" t="str">
        <f t="shared" ref="B5:B13" si="1">IF(E5=1,"Pogreška",IF(F5=1,"Provjera","O.K."))</f>
        <v>O.K.</v>
      </c>
      <c r="C5" s="137" t="s">
        <v>3006</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3007</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3008</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3009</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3010</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3011</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3012</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3013</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3014</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3015</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3016</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3017</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3018</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3019</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3020</v>
      </c>
      <c r="B19" s="371"/>
      <c r="C19" s="372"/>
      <c r="D19" s="125"/>
      <c r="E19" s="73">
        <f>SUM(E20:E274)</f>
        <v>0</v>
      </c>
      <c r="F19" s="73">
        <f>SUM(F20:F274)</f>
        <v>1</v>
      </c>
      <c r="G19" s="73"/>
      <c r="H19" s="73"/>
      <c r="I19" s="73"/>
      <c r="J19" s="73"/>
      <c r="K19" s="73"/>
      <c r="L19" s="73"/>
      <c r="M19" s="73"/>
      <c r="N19" s="73"/>
      <c r="O19" s="73"/>
      <c r="P19" s="73"/>
    </row>
    <row r="20" spans="1:16" ht="22.5" x14ac:dyDescent="0.2">
      <c r="A20" s="135">
        <v>1</v>
      </c>
      <c r="B20" s="136" t="str">
        <f>IF(E20=1,"Pogreška",IF(F20=1,"Provjera","O.K."))</f>
        <v>O.K.</v>
      </c>
      <c r="C20" s="118" t="s">
        <v>3021</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3022</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3023</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3024</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3025</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3026</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3027</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3028</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3029</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3030</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3031</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3032</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3033</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3034</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3035</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3036</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3037</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3038</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3039</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3040</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3041</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3042</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3043</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3044</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3045</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3046</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3047</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3048</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3049</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3050</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3051</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3052</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3053</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3054</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3055</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3056</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3057</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3058</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3059</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3060</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3061</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3062</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3063</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3064</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3065</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3066</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3067</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3068</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3069</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3070</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3071</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3072</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3073</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3074</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3075</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3076</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3077</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3078</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3079</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3080</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3081</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3082</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3083</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3084</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3085</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3086</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3087</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3088</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3089</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3090</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3091</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3092</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3093</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3094</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3095</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3096</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3097</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3098</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3099</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3100</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3101</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3102</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3103</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3104</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3105</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3106</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3107</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3108</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3109</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3110</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3111</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3112</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3113</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3114</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3115</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3116</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3117</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3118</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3119</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3120</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3121</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3122</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3123</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3124</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3125</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3126</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3127</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3128</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3129</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3130</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3131</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3132</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3133</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3134</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3135</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3136</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3137</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3138</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3139</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3140</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3141</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3142</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3143</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3144</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3145</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3146</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3147</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3148</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3149</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3150</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3151</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3152</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3153</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3154</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3155</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3156</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3157</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3158</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3159</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3160</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3161</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3162</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3163</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3164</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3165</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3166</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3167</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3168</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3169</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3170</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3171</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3172</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3173</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3174</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3175</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3176</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3177</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3178</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3179</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3180</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3181</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3182</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3183</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3184</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3185</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3186</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3187</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3188</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3189</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3190</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3191</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3192</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3193</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3194</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3195</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3196</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3197</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3198</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3199</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3200</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3201</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3202</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3203</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3204</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3205</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3206</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3207</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3208</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3209</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3210</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3211</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3212</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3213</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3214</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3215</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3216</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3217</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3218</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3219</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3220</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3221</v>
      </c>
      <c r="D220" s="125"/>
      <c r="E220" s="73">
        <f t="shared" si="20"/>
        <v>0</v>
      </c>
      <c r="F220" s="73">
        <f t="shared" si="21"/>
        <v>1</v>
      </c>
      <c r="G220" s="73"/>
      <c r="H220" s="73"/>
      <c r="I220" s="73"/>
      <c r="J220" s="73"/>
      <c r="K220" s="73"/>
      <c r="L220" s="73">
        <f>IF(AND('PR-RAS'!D186&gt;0,'PR-RAS'!D724=0),1,0)</f>
        <v>0</v>
      </c>
      <c r="M220" s="73">
        <f>IF(AND('PR-RAS'!E186&gt;0,'PR-RAS'!E724=0),1,0)</f>
        <v>1</v>
      </c>
      <c r="N220" s="73"/>
      <c r="O220" s="73"/>
      <c r="P220" s="73"/>
    </row>
    <row r="221" spans="1:16" ht="30" customHeight="1" x14ac:dyDescent="0.2">
      <c r="A221" s="135">
        <v>184</v>
      </c>
      <c r="B221" s="136" t="str">
        <f t="shared" si="19"/>
        <v>O.K.</v>
      </c>
      <c r="C221" s="120" t="s">
        <v>3222</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3223</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3224</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3225</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3226</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3227</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3228</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3229</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3230</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3231</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3232</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3233</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3234</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3235</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3236</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3237</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3238</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3239</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3240</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3241</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3242</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3243</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3244</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3245</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3246</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3247</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3248</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3249</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3250</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3251</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3252</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3253</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3254</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3255</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3256</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3257</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3258</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3259</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3260</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3261</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3262</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3263</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3264</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3265</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3266</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3267</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3268</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3269</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3270</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3271</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3272</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3273</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3274</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3275</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31</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3276</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3277</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3278</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3279</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3280</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3281</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3282</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3283</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3284</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3285</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3286</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3287</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3288</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3289</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3290</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3291</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3292</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36</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3293</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35</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3293</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3295</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3293</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3296</v>
      </c>
    </row>
    <row r="1431" spans="10:12" ht="15.75" customHeight="1" x14ac:dyDescent="0.2"/>
    <row r="1432" spans="10:12" ht="15" customHeight="1" x14ac:dyDescent="0.2">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3297</v>
      </c>
      <c r="B1" s="379"/>
      <c r="C1" s="379"/>
    </row>
    <row r="2" spans="1:17" ht="33" customHeight="1" x14ac:dyDescent="0.2">
      <c r="A2" s="380" t="s">
        <v>3298</v>
      </c>
      <c r="B2" s="381"/>
      <c r="C2" s="378"/>
      <c r="D2" s="4"/>
      <c r="E2" s="4"/>
      <c r="F2" s="4"/>
      <c r="G2" s="4"/>
      <c r="H2" s="4"/>
      <c r="I2" s="4"/>
      <c r="J2" s="4"/>
      <c r="K2" s="4"/>
      <c r="L2" s="4"/>
      <c r="M2" s="4"/>
      <c r="N2" s="4"/>
      <c r="O2" s="4"/>
      <c r="P2" s="4"/>
      <c r="Q2" s="4"/>
    </row>
    <row r="3" spans="1:17" ht="18.75" customHeight="1" x14ac:dyDescent="0.2">
      <c r="A3" s="42" t="s">
        <v>3299</v>
      </c>
      <c r="B3" s="382" t="s">
        <v>3300</v>
      </c>
      <c r="C3" s="378"/>
      <c r="D3" s="4"/>
      <c r="E3" s="4"/>
      <c r="F3" s="4"/>
      <c r="G3" s="4"/>
      <c r="H3" s="4"/>
      <c r="I3" s="4"/>
      <c r="J3" s="4"/>
      <c r="K3" s="4"/>
      <c r="L3" s="4"/>
      <c r="M3" s="4"/>
      <c r="N3" s="4"/>
      <c r="O3" s="4"/>
      <c r="P3" s="4"/>
      <c r="Q3" s="4"/>
    </row>
    <row r="4" spans="1:17" ht="37.5" hidden="1" customHeight="1" x14ac:dyDescent="0.2">
      <c r="A4" s="43" t="s">
        <v>3301</v>
      </c>
      <c r="B4" s="377" t="s">
        <v>3302</v>
      </c>
      <c r="C4" s="378"/>
      <c r="D4" s="4"/>
      <c r="E4" s="4"/>
      <c r="F4" s="4"/>
      <c r="G4" s="4"/>
      <c r="H4" s="4"/>
      <c r="I4" s="4"/>
      <c r="J4" s="4"/>
      <c r="K4" s="4"/>
      <c r="L4" s="4"/>
      <c r="M4" s="4"/>
      <c r="N4" s="4"/>
      <c r="O4" s="4"/>
      <c r="P4" s="4"/>
      <c r="Q4" s="4"/>
    </row>
    <row r="5" spans="1:17" ht="48" hidden="1" customHeight="1" x14ac:dyDescent="0.2">
      <c r="A5" s="43" t="s">
        <v>3301</v>
      </c>
      <c r="B5" s="377" t="s">
        <v>3303</v>
      </c>
      <c r="C5" s="378"/>
      <c r="D5" s="4"/>
      <c r="E5" s="4"/>
      <c r="F5" s="4"/>
      <c r="G5" s="4"/>
      <c r="H5" s="4"/>
      <c r="I5" s="4"/>
      <c r="J5" s="4"/>
      <c r="K5" s="4"/>
      <c r="L5" s="4"/>
      <c r="M5" s="4"/>
      <c r="N5" s="4"/>
      <c r="O5" s="4"/>
      <c r="P5" s="4"/>
      <c r="Q5" s="4"/>
    </row>
    <row r="6" spans="1:17" ht="59.25" hidden="1" customHeight="1" x14ac:dyDescent="0.2">
      <c r="A6" s="43" t="s">
        <v>3301</v>
      </c>
      <c r="B6" s="377" t="s">
        <v>3304</v>
      </c>
      <c r="C6" s="378"/>
      <c r="D6" s="4"/>
      <c r="E6" s="4"/>
      <c r="F6" s="4"/>
      <c r="G6" s="4"/>
      <c r="H6" s="4"/>
      <c r="I6" s="4"/>
      <c r="J6" s="4"/>
      <c r="K6" s="4"/>
      <c r="L6" s="4"/>
      <c r="M6" s="4"/>
      <c r="N6" s="4"/>
      <c r="O6" s="4"/>
      <c r="P6" s="4"/>
      <c r="Q6" s="4"/>
    </row>
    <row r="7" spans="1:17" ht="48" hidden="1" customHeight="1" x14ac:dyDescent="0.2">
      <c r="A7" s="43" t="s">
        <v>3305</v>
      </c>
      <c r="B7" s="377" t="s">
        <v>3306</v>
      </c>
      <c r="C7" s="378"/>
      <c r="D7" s="4"/>
      <c r="E7" s="4"/>
      <c r="F7" s="4"/>
      <c r="G7" s="4"/>
      <c r="H7" s="4"/>
      <c r="I7" s="4"/>
      <c r="J7" s="4"/>
      <c r="K7" s="4"/>
      <c r="L7" s="4"/>
      <c r="M7" s="4"/>
      <c r="N7" s="4"/>
      <c r="O7" s="4"/>
      <c r="P7" s="4"/>
      <c r="Q7" s="4"/>
    </row>
    <row r="8" spans="1:17" ht="41.25" hidden="1" customHeight="1" x14ac:dyDescent="0.2">
      <c r="A8" s="43" t="s">
        <v>3307</v>
      </c>
      <c r="B8" s="377" t="s">
        <v>3308</v>
      </c>
      <c r="C8" s="378"/>
      <c r="D8" s="4"/>
      <c r="E8" s="4"/>
      <c r="F8" s="4"/>
      <c r="G8" s="4"/>
      <c r="H8" s="4"/>
      <c r="I8" s="4"/>
      <c r="J8" s="4"/>
      <c r="K8" s="4"/>
      <c r="L8" s="4"/>
      <c r="M8" s="4"/>
      <c r="N8" s="4"/>
      <c r="O8" s="4"/>
      <c r="P8" s="4"/>
      <c r="Q8" s="4"/>
    </row>
    <row r="9" spans="1:17" ht="59.25" hidden="1" customHeight="1" x14ac:dyDescent="0.2">
      <c r="A9" s="43" t="s">
        <v>3309</v>
      </c>
      <c r="B9" s="377" t="s">
        <v>3310</v>
      </c>
      <c r="C9" s="378"/>
      <c r="D9" s="4"/>
      <c r="E9" s="4"/>
      <c r="F9" s="4"/>
      <c r="G9" s="4"/>
      <c r="H9" s="4"/>
      <c r="I9" s="4"/>
      <c r="J9" s="4"/>
      <c r="K9" s="4"/>
      <c r="L9" s="4"/>
      <c r="M9" s="4"/>
      <c r="N9" s="4"/>
      <c r="O9" s="4"/>
      <c r="P9" s="4"/>
      <c r="Q9" s="4"/>
    </row>
    <row r="10" spans="1:17" ht="61.5" hidden="1" customHeight="1" x14ac:dyDescent="0.2">
      <c r="A10" s="43" t="s">
        <v>3309</v>
      </c>
      <c r="B10" s="377" t="s">
        <v>3311</v>
      </c>
      <c r="C10" s="378"/>
      <c r="D10" s="4"/>
      <c r="E10" s="4"/>
      <c r="F10" s="4"/>
      <c r="G10" s="4"/>
      <c r="H10" s="4"/>
      <c r="I10" s="4"/>
      <c r="J10" s="4"/>
      <c r="K10" s="4"/>
      <c r="L10" s="4"/>
      <c r="M10" s="4"/>
      <c r="N10" s="4"/>
      <c r="O10" s="4"/>
      <c r="P10" s="4"/>
      <c r="Q10" s="4"/>
    </row>
    <row r="11" spans="1:17" ht="43.5" hidden="1" customHeight="1" x14ac:dyDescent="0.2">
      <c r="A11" s="43" t="s">
        <v>3309</v>
      </c>
      <c r="B11" s="377" t="s">
        <v>3312</v>
      </c>
      <c r="C11" s="378"/>
      <c r="D11" s="4"/>
      <c r="E11" s="4"/>
      <c r="F11" s="4"/>
      <c r="G11" s="4"/>
      <c r="H11" s="4"/>
      <c r="I11" s="4"/>
      <c r="J11" s="4"/>
      <c r="K11" s="4"/>
      <c r="L11" s="4"/>
      <c r="M11" s="4"/>
      <c r="N11" s="4"/>
      <c r="O11" s="4"/>
      <c r="P11" s="4"/>
      <c r="Q11" s="4"/>
    </row>
    <row r="12" spans="1:17" ht="27.75" hidden="1" customHeight="1" x14ac:dyDescent="0.2">
      <c r="A12" s="43" t="s">
        <v>3313</v>
      </c>
      <c r="B12" s="377" t="s">
        <v>3314</v>
      </c>
      <c r="C12" s="378"/>
      <c r="D12" s="4"/>
      <c r="E12" s="4"/>
      <c r="F12" s="4"/>
      <c r="G12" s="4"/>
      <c r="H12" s="4"/>
      <c r="I12" s="4"/>
      <c r="J12" s="4"/>
      <c r="K12" s="4"/>
      <c r="L12" s="4"/>
      <c r="M12" s="4"/>
      <c r="N12" s="4"/>
      <c r="O12" s="4"/>
      <c r="P12" s="4"/>
      <c r="Q12" s="4"/>
    </row>
    <row r="13" spans="1:17" ht="27.75" hidden="1" customHeight="1" x14ac:dyDescent="0.2">
      <c r="A13" s="43" t="s">
        <v>3315</v>
      </c>
      <c r="B13" s="377" t="s">
        <v>3316</v>
      </c>
      <c r="C13" s="378"/>
      <c r="D13" s="4"/>
      <c r="E13" s="4"/>
      <c r="F13" s="4"/>
      <c r="G13" s="4"/>
      <c r="H13" s="4"/>
      <c r="I13" s="4"/>
      <c r="J13" s="4"/>
      <c r="K13" s="4"/>
      <c r="L13" s="4"/>
      <c r="M13" s="4"/>
      <c r="N13" s="4"/>
      <c r="O13" s="4"/>
      <c r="P13" s="4"/>
      <c r="Q13" s="4"/>
    </row>
    <row r="14" spans="1:17" ht="45.75" hidden="1" customHeight="1" x14ac:dyDescent="0.2">
      <c r="A14" s="43" t="s">
        <v>3317</v>
      </c>
      <c r="B14" s="377" t="s">
        <v>3318</v>
      </c>
      <c r="C14" s="378"/>
      <c r="D14" s="4"/>
      <c r="E14" s="4"/>
      <c r="F14" s="4"/>
      <c r="G14" s="4"/>
      <c r="H14" s="4"/>
      <c r="I14" s="4"/>
      <c r="J14" s="4"/>
      <c r="K14" s="4"/>
      <c r="L14" s="4"/>
      <c r="M14" s="4"/>
      <c r="N14" s="4"/>
      <c r="O14" s="4"/>
      <c r="P14" s="4"/>
      <c r="Q14" s="4"/>
    </row>
    <row r="15" spans="1:17" ht="45.75" hidden="1" customHeight="1" x14ac:dyDescent="0.2">
      <c r="A15" s="43" t="s">
        <v>3319</v>
      </c>
      <c r="B15" s="377" t="s">
        <v>3320</v>
      </c>
      <c r="C15" s="378"/>
      <c r="D15" s="4"/>
      <c r="E15" s="4"/>
      <c r="F15" s="4"/>
      <c r="G15" s="4"/>
      <c r="H15" s="4"/>
      <c r="I15" s="4"/>
      <c r="J15" s="4"/>
      <c r="K15" s="4"/>
      <c r="L15" s="4"/>
      <c r="M15" s="4"/>
      <c r="N15" s="4"/>
      <c r="O15" s="4"/>
      <c r="P15" s="4"/>
      <c r="Q15" s="4"/>
    </row>
    <row r="16" spans="1:17" ht="51" hidden="1" customHeight="1" x14ac:dyDescent="0.2">
      <c r="A16" s="43" t="s">
        <v>3321</v>
      </c>
      <c r="B16" s="377" t="s">
        <v>3322</v>
      </c>
      <c r="C16" s="378"/>
      <c r="D16" s="4"/>
      <c r="E16" s="4"/>
      <c r="F16" s="4"/>
      <c r="G16" s="4"/>
      <c r="H16" s="4"/>
      <c r="I16" s="4"/>
      <c r="J16" s="4"/>
      <c r="K16" s="4"/>
      <c r="L16" s="4"/>
      <c r="M16" s="4"/>
      <c r="N16" s="4"/>
      <c r="O16" s="4"/>
      <c r="P16" s="4"/>
      <c r="Q16" s="4"/>
    </row>
    <row r="17" spans="1:17" ht="27.75" hidden="1" customHeight="1" x14ac:dyDescent="0.2">
      <c r="A17" s="43" t="s">
        <v>3323</v>
      </c>
      <c r="B17" s="377" t="s">
        <v>3324</v>
      </c>
      <c r="C17" s="378"/>
      <c r="D17" s="4"/>
      <c r="E17" s="4"/>
      <c r="F17" s="4"/>
      <c r="G17" s="4"/>
      <c r="H17" s="4"/>
      <c r="I17" s="4"/>
      <c r="J17" s="4"/>
      <c r="K17" s="4"/>
      <c r="L17" s="4"/>
      <c r="M17" s="4"/>
      <c r="N17" s="4"/>
      <c r="O17" s="4"/>
      <c r="P17" s="4"/>
      <c r="Q17" s="4"/>
    </row>
    <row r="18" spans="1:17" ht="27.75" hidden="1" customHeight="1" x14ac:dyDescent="0.2">
      <c r="A18" s="43" t="s">
        <v>3325</v>
      </c>
      <c r="B18" s="377" t="s">
        <v>3326</v>
      </c>
      <c r="C18" s="378"/>
      <c r="D18" s="4"/>
      <c r="E18" s="4"/>
      <c r="F18" s="4"/>
      <c r="G18" s="4"/>
      <c r="H18" s="4"/>
      <c r="I18" s="4"/>
      <c r="J18" s="4"/>
      <c r="K18" s="4"/>
      <c r="L18" s="4"/>
      <c r="M18" s="4"/>
      <c r="N18" s="4"/>
      <c r="O18" s="4"/>
      <c r="P18" s="4"/>
      <c r="Q18" s="4"/>
    </row>
    <row r="19" spans="1:17" ht="45" hidden="1" customHeight="1" x14ac:dyDescent="0.2">
      <c r="A19" s="43" t="s">
        <v>3325</v>
      </c>
      <c r="B19" s="377" t="s">
        <v>3327</v>
      </c>
      <c r="C19" s="378"/>
      <c r="D19" s="4"/>
      <c r="E19" s="4"/>
      <c r="F19" s="4"/>
      <c r="G19" s="4"/>
      <c r="H19" s="4"/>
      <c r="I19" s="4"/>
      <c r="J19" s="4"/>
      <c r="K19" s="4"/>
      <c r="L19" s="4"/>
      <c r="M19" s="4"/>
      <c r="N19" s="4"/>
      <c r="O19" s="4"/>
      <c r="P19" s="4"/>
      <c r="Q19" s="4"/>
    </row>
    <row r="20" spans="1:17" ht="45" hidden="1" customHeight="1" x14ac:dyDescent="0.2">
      <c r="A20" s="43" t="s">
        <v>3328</v>
      </c>
      <c r="B20" s="377" t="s">
        <v>3329</v>
      </c>
      <c r="C20" s="378"/>
      <c r="D20" s="4"/>
      <c r="E20" s="4"/>
      <c r="F20" s="4"/>
      <c r="G20" s="4"/>
      <c r="H20" s="4"/>
      <c r="I20" s="4"/>
      <c r="J20" s="4"/>
      <c r="K20" s="4"/>
      <c r="L20" s="4"/>
      <c r="M20" s="4"/>
      <c r="N20" s="4"/>
      <c r="O20" s="4"/>
      <c r="P20" s="4"/>
      <c r="Q20" s="4"/>
    </row>
    <row r="21" spans="1:17" ht="30" hidden="1" customHeight="1" x14ac:dyDescent="0.2">
      <c r="A21" s="43" t="s">
        <v>3330</v>
      </c>
      <c r="B21" s="377" t="s">
        <v>3331</v>
      </c>
      <c r="C21" s="378"/>
      <c r="D21" s="4"/>
      <c r="E21" s="4"/>
      <c r="F21" s="4"/>
      <c r="G21" s="4"/>
      <c r="H21" s="4"/>
      <c r="I21" s="4"/>
      <c r="J21" s="4"/>
      <c r="K21" s="4"/>
      <c r="L21" s="4"/>
      <c r="M21" s="4"/>
      <c r="N21" s="4"/>
      <c r="O21" s="4"/>
      <c r="P21" s="4"/>
      <c r="Q21" s="4"/>
    </row>
    <row r="22" spans="1:17" ht="30" hidden="1" customHeight="1" x14ac:dyDescent="0.2">
      <c r="A22" s="43" t="s">
        <v>3332</v>
      </c>
      <c r="B22" s="377" t="s">
        <v>3333</v>
      </c>
      <c r="C22" s="378"/>
      <c r="D22" s="4"/>
      <c r="E22" s="4"/>
      <c r="F22" s="4"/>
      <c r="G22" s="4"/>
      <c r="H22" s="4"/>
      <c r="I22" s="4"/>
      <c r="J22" s="4"/>
      <c r="K22" s="4"/>
      <c r="L22" s="4"/>
      <c r="M22" s="4"/>
      <c r="N22" s="4"/>
      <c r="O22" s="4"/>
      <c r="P22" s="4"/>
      <c r="Q22" s="4"/>
    </row>
    <row r="23" spans="1:17" ht="30" hidden="1" customHeight="1" x14ac:dyDescent="0.2">
      <c r="A23" s="43" t="s">
        <v>3334</v>
      </c>
      <c r="B23" s="377" t="s">
        <v>3335</v>
      </c>
      <c r="C23" s="378"/>
      <c r="D23" s="4"/>
      <c r="E23" s="4"/>
      <c r="F23" s="4"/>
      <c r="G23" s="4"/>
      <c r="H23" s="4"/>
      <c r="I23" s="4"/>
      <c r="J23" s="4"/>
      <c r="K23" s="4"/>
      <c r="L23" s="4"/>
      <c r="M23" s="4"/>
      <c r="N23" s="4"/>
      <c r="O23" s="4"/>
      <c r="P23" s="4"/>
      <c r="Q23" s="4"/>
    </row>
    <row r="24" spans="1:17" ht="30" hidden="1" customHeight="1" x14ac:dyDescent="0.2">
      <c r="A24" s="43" t="s">
        <v>3336</v>
      </c>
      <c r="B24" s="377" t="s">
        <v>3337</v>
      </c>
      <c r="C24" s="378"/>
      <c r="D24" s="4"/>
      <c r="E24" s="4"/>
      <c r="F24" s="4"/>
      <c r="G24" s="4"/>
      <c r="H24" s="4"/>
      <c r="I24" s="4"/>
      <c r="J24" s="4"/>
      <c r="K24" s="4"/>
      <c r="L24" s="4"/>
      <c r="M24" s="4"/>
      <c r="N24" s="4"/>
      <c r="O24" s="4"/>
      <c r="P24" s="4"/>
      <c r="Q24" s="4"/>
    </row>
    <row r="25" spans="1:17" ht="30" hidden="1" customHeight="1" x14ac:dyDescent="0.2">
      <c r="A25" s="43" t="s">
        <v>3338</v>
      </c>
      <c r="B25" s="377" t="s">
        <v>3339</v>
      </c>
      <c r="C25" s="378"/>
      <c r="D25" s="4"/>
      <c r="E25" s="4"/>
      <c r="F25" s="4"/>
      <c r="G25" s="4"/>
      <c r="H25" s="4"/>
      <c r="I25" s="4"/>
      <c r="J25" s="4"/>
      <c r="K25" s="4"/>
      <c r="L25" s="4"/>
      <c r="M25" s="4"/>
      <c r="N25" s="4"/>
      <c r="O25" s="4"/>
      <c r="P25" s="4"/>
      <c r="Q25" s="4"/>
    </row>
    <row r="26" spans="1:17" ht="30" hidden="1" customHeight="1" x14ac:dyDescent="0.2">
      <c r="A26" s="43" t="s">
        <v>3340</v>
      </c>
      <c r="B26" s="377" t="s">
        <v>3341</v>
      </c>
      <c r="C26" s="378"/>
      <c r="D26" s="4"/>
      <c r="E26" s="4"/>
      <c r="F26" s="4"/>
      <c r="G26" s="4"/>
      <c r="H26" s="4"/>
      <c r="I26" s="4"/>
      <c r="J26" s="4"/>
      <c r="K26" s="4"/>
      <c r="L26" s="4"/>
      <c r="M26" s="4"/>
      <c r="N26" s="4"/>
      <c r="O26" s="4"/>
      <c r="P26" s="4"/>
      <c r="Q26" s="4"/>
    </row>
    <row r="27" spans="1:17" ht="70.5" hidden="1" customHeight="1" x14ac:dyDescent="0.2">
      <c r="A27" s="43" t="s">
        <v>3342</v>
      </c>
      <c r="B27" s="377" t="s">
        <v>3343</v>
      </c>
      <c r="C27" s="378"/>
      <c r="D27" s="4"/>
      <c r="E27" s="4"/>
      <c r="F27" s="4"/>
      <c r="G27" s="4"/>
      <c r="H27" s="4"/>
      <c r="I27" s="4"/>
      <c r="J27" s="4"/>
      <c r="K27" s="4"/>
      <c r="L27" s="4"/>
      <c r="M27" s="4"/>
      <c r="N27" s="4"/>
      <c r="O27" s="4"/>
      <c r="P27" s="4"/>
      <c r="Q27" s="4"/>
    </row>
    <row r="28" spans="1:17" ht="48" hidden="1" customHeight="1" x14ac:dyDescent="0.2">
      <c r="A28" s="43" t="s">
        <v>3344</v>
      </c>
      <c r="B28" s="377" t="s">
        <v>3345</v>
      </c>
      <c r="C28" s="378"/>
      <c r="D28" s="4"/>
      <c r="E28" s="4"/>
      <c r="F28" s="4"/>
      <c r="G28" s="4"/>
      <c r="H28" s="4"/>
      <c r="I28" s="4"/>
      <c r="J28" s="4"/>
      <c r="K28" s="4"/>
      <c r="L28" s="4"/>
      <c r="M28" s="4"/>
      <c r="N28" s="4"/>
      <c r="O28" s="4"/>
      <c r="P28" s="4"/>
      <c r="Q28" s="4"/>
    </row>
    <row r="29" spans="1:17" ht="100.5" hidden="1" customHeight="1" x14ac:dyDescent="0.2">
      <c r="A29" s="43" t="s">
        <v>3346</v>
      </c>
      <c r="B29" s="377" t="s">
        <v>3347</v>
      </c>
      <c r="C29" s="378"/>
      <c r="D29" s="4"/>
      <c r="E29" s="4"/>
      <c r="F29" s="4"/>
      <c r="G29" s="4"/>
      <c r="H29" s="4"/>
      <c r="I29" s="4"/>
      <c r="J29" s="4"/>
      <c r="K29" s="4"/>
      <c r="L29" s="4"/>
      <c r="M29" s="4"/>
      <c r="N29" s="4"/>
      <c r="O29" s="4"/>
      <c r="P29" s="4"/>
      <c r="Q29" s="4"/>
    </row>
    <row r="30" spans="1:17" ht="45" hidden="1" customHeight="1" x14ac:dyDescent="0.2">
      <c r="A30" s="43" t="s">
        <v>3348</v>
      </c>
      <c r="B30" s="377" t="s">
        <v>3349</v>
      </c>
      <c r="C30" s="378"/>
      <c r="D30" s="4"/>
      <c r="E30" s="4"/>
      <c r="F30" s="4"/>
      <c r="G30" s="4"/>
      <c r="H30" s="4"/>
      <c r="I30" s="4"/>
      <c r="J30" s="4"/>
      <c r="K30" s="4"/>
      <c r="L30" s="4"/>
      <c r="M30" s="4"/>
      <c r="N30" s="4"/>
      <c r="O30" s="4"/>
      <c r="P30" s="4"/>
      <c r="Q30" s="4"/>
    </row>
    <row r="31" spans="1:17" ht="45" hidden="1" customHeight="1" x14ac:dyDescent="0.2">
      <c r="A31" s="43" t="s">
        <v>3350</v>
      </c>
      <c r="B31" s="377" t="s">
        <v>3351</v>
      </c>
      <c r="C31" s="378"/>
      <c r="D31" s="4"/>
      <c r="E31" s="4"/>
      <c r="F31" s="4"/>
      <c r="G31" s="4"/>
      <c r="H31" s="4"/>
      <c r="I31" s="4"/>
      <c r="J31" s="4"/>
      <c r="K31" s="4"/>
      <c r="L31" s="4"/>
      <c r="M31" s="4"/>
      <c r="N31" s="4"/>
      <c r="O31" s="4"/>
      <c r="P31" s="4"/>
      <c r="Q31" s="4"/>
    </row>
    <row r="32" spans="1:17" ht="45" hidden="1" customHeight="1" x14ac:dyDescent="0.2">
      <c r="A32" s="43" t="s">
        <v>3352</v>
      </c>
      <c r="B32" s="377" t="s">
        <v>3353</v>
      </c>
      <c r="C32" s="378"/>
      <c r="D32" s="4"/>
      <c r="E32" s="4"/>
      <c r="F32" s="4"/>
      <c r="G32" s="4"/>
      <c r="H32" s="4"/>
      <c r="I32" s="4"/>
      <c r="J32" s="4"/>
      <c r="K32" s="4"/>
      <c r="L32" s="4"/>
      <c r="M32" s="4"/>
      <c r="N32" s="4"/>
      <c r="O32" s="4"/>
      <c r="P32" s="4"/>
      <c r="Q32" s="4"/>
    </row>
    <row r="33" spans="1:17" ht="72" hidden="1" customHeight="1" x14ac:dyDescent="0.2">
      <c r="A33" s="43" t="s">
        <v>3354</v>
      </c>
      <c r="B33" s="377" t="s">
        <v>3355</v>
      </c>
      <c r="C33" s="378"/>
      <c r="D33" s="4"/>
      <c r="E33" s="4"/>
      <c r="F33" s="4"/>
      <c r="G33" s="4"/>
      <c r="H33" s="4"/>
      <c r="I33" s="4"/>
      <c r="J33" s="4"/>
      <c r="K33" s="4"/>
      <c r="L33" s="4"/>
      <c r="M33" s="4"/>
      <c r="N33" s="4"/>
      <c r="O33" s="4"/>
      <c r="P33" s="4"/>
      <c r="Q33" s="4"/>
    </row>
    <row r="34" spans="1:17" ht="79.5" hidden="1" customHeight="1" x14ac:dyDescent="0.2">
      <c r="A34" s="43" t="s">
        <v>3356</v>
      </c>
      <c r="B34" s="377" t="s">
        <v>3357</v>
      </c>
      <c r="C34" s="378"/>
      <c r="D34" s="4"/>
      <c r="E34" s="4"/>
      <c r="F34" s="4"/>
      <c r="G34" s="4"/>
      <c r="H34" s="4"/>
      <c r="I34" s="4"/>
      <c r="J34" s="4"/>
      <c r="K34" s="4"/>
      <c r="L34" s="4"/>
      <c r="M34" s="4"/>
      <c r="N34" s="4"/>
      <c r="O34" s="4"/>
      <c r="P34" s="4"/>
      <c r="Q34" s="4"/>
    </row>
    <row r="35" spans="1:17" ht="70.5" hidden="1" customHeight="1" x14ac:dyDescent="0.2">
      <c r="A35" s="43" t="s">
        <v>3358</v>
      </c>
      <c r="B35" s="377" t="s">
        <v>3359</v>
      </c>
      <c r="C35" s="378"/>
      <c r="D35" s="4"/>
      <c r="E35" s="4"/>
      <c r="F35" s="4"/>
      <c r="G35" s="4"/>
      <c r="H35" s="4"/>
      <c r="I35" s="4"/>
      <c r="J35" s="4"/>
      <c r="K35" s="4"/>
      <c r="L35" s="4"/>
      <c r="M35" s="4"/>
      <c r="N35" s="4"/>
      <c r="O35" s="4"/>
      <c r="P35" s="4"/>
      <c r="Q35" s="4"/>
    </row>
    <row r="36" spans="1:17" ht="45.75" hidden="1" customHeight="1" x14ac:dyDescent="0.2">
      <c r="A36" s="43" t="s">
        <v>3360</v>
      </c>
      <c r="B36" s="377" t="s">
        <v>3361</v>
      </c>
      <c r="C36" s="378"/>
      <c r="D36" s="4"/>
      <c r="E36" s="4"/>
      <c r="F36" s="4"/>
      <c r="G36" s="4"/>
      <c r="H36" s="4"/>
      <c r="I36" s="4"/>
      <c r="J36" s="4"/>
      <c r="K36" s="4"/>
      <c r="L36" s="4"/>
      <c r="M36" s="4"/>
      <c r="N36" s="4"/>
      <c r="O36" s="4"/>
      <c r="P36" s="4"/>
      <c r="Q36" s="4"/>
    </row>
    <row r="37" spans="1:17" ht="54.75" hidden="1" customHeight="1" x14ac:dyDescent="0.2">
      <c r="A37" s="43" t="s">
        <v>3362</v>
      </c>
      <c r="B37" s="377" t="s">
        <v>3363</v>
      </c>
      <c r="C37" s="378"/>
      <c r="D37" s="4"/>
      <c r="E37" s="4"/>
      <c r="F37" s="4"/>
      <c r="G37" s="4"/>
      <c r="H37" s="4"/>
      <c r="I37" s="4"/>
      <c r="J37" s="4"/>
      <c r="K37" s="4"/>
      <c r="L37" s="4"/>
      <c r="M37" s="4"/>
      <c r="N37" s="4"/>
      <c r="O37" s="4"/>
      <c r="P37" s="4"/>
      <c r="Q37" s="4"/>
    </row>
    <row r="38" spans="1:17" ht="37.5" hidden="1" customHeight="1" x14ac:dyDescent="0.2">
      <c r="A38" s="43" t="s">
        <v>3364</v>
      </c>
      <c r="B38" s="377" t="s">
        <v>3365</v>
      </c>
      <c r="C38" s="378"/>
      <c r="D38" s="4"/>
      <c r="E38" s="4"/>
      <c r="F38" s="4"/>
      <c r="G38" s="4"/>
      <c r="H38" s="4"/>
      <c r="I38" s="4"/>
      <c r="J38" s="4"/>
      <c r="K38" s="4"/>
      <c r="L38" s="4"/>
      <c r="M38" s="4"/>
      <c r="N38" s="4"/>
      <c r="O38" s="4"/>
      <c r="P38" s="4"/>
      <c r="Q38" s="4"/>
    </row>
    <row r="39" spans="1:17" ht="61.5" hidden="1" customHeight="1" x14ac:dyDescent="0.2">
      <c r="A39" s="43" t="s">
        <v>3366</v>
      </c>
      <c r="B39" s="377" t="s">
        <v>3367</v>
      </c>
      <c r="C39" s="378"/>
      <c r="D39" s="4"/>
      <c r="E39" s="4"/>
      <c r="F39" s="4"/>
      <c r="G39" s="4"/>
      <c r="H39" s="4"/>
      <c r="I39" s="4"/>
      <c r="J39" s="4"/>
      <c r="K39" s="4"/>
      <c r="L39" s="4"/>
      <c r="M39" s="4"/>
      <c r="N39" s="4"/>
      <c r="O39" s="4"/>
      <c r="P39" s="4"/>
      <c r="Q39" s="4"/>
    </row>
    <row r="40" spans="1:17" ht="53.25" hidden="1" customHeight="1" x14ac:dyDescent="0.2">
      <c r="A40" s="43" t="s">
        <v>3368</v>
      </c>
      <c r="B40" s="377" t="s">
        <v>3369</v>
      </c>
      <c r="C40" s="378"/>
      <c r="D40" s="4"/>
      <c r="E40" s="4"/>
      <c r="F40" s="4"/>
      <c r="G40" s="4"/>
      <c r="H40" s="4"/>
      <c r="I40" s="4"/>
      <c r="J40" s="4"/>
      <c r="K40" s="4"/>
      <c r="L40" s="4"/>
      <c r="M40" s="4"/>
      <c r="N40" s="4"/>
      <c r="O40" s="4"/>
      <c r="P40" s="4"/>
      <c r="Q40" s="4"/>
    </row>
    <row r="41" spans="1:17" ht="73.5" hidden="1" customHeight="1" x14ac:dyDescent="0.2">
      <c r="A41" s="43" t="s">
        <v>3370</v>
      </c>
      <c r="B41" s="377" t="s">
        <v>3371</v>
      </c>
      <c r="C41" s="378"/>
      <c r="D41" s="4"/>
      <c r="E41" s="4"/>
      <c r="F41" s="4"/>
      <c r="G41" s="4"/>
      <c r="H41" s="4"/>
      <c r="I41" s="4"/>
      <c r="J41" s="4"/>
      <c r="K41" s="4"/>
      <c r="L41" s="4"/>
      <c r="M41" s="4"/>
      <c r="N41" s="4"/>
      <c r="O41" s="4"/>
      <c r="P41" s="4"/>
      <c r="Q41" s="4"/>
    </row>
    <row r="42" spans="1:17" ht="57.75" hidden="1" customHeight="1" x14ac:dyDescent="0.2">
      <c r="A42" s="43" t="s">
        <v>3372</v>
      </c>
      <c r="B42" s="377" t="s">
        <v>3373</v>
      </c>
      <c r="C42" s="378"/>
      <c r="D42" s="4"/>
      <c r="E42" s="4"/>
      <c r="F42" s="4"/>
      <c r="G42" s="4"/>
      <c r="H42" s="4"/>
      <c r="I42" s="4"/>
      <c r="J42" s="4"/>
      <c r="K42" s="4"/>
      <c r="L42" s="4"/>
      <c r="M42" s="4"/>
      <c r="N42" s="4"/>
      <c r="O42" s="4"/>
      <c r="P42" s="4"/>
      <c r="Q42" s="4"/>
    </row>
    <row r="43" spans="1:17" ht="84" hidden="1" customHeight="1" x14ac:dyDescent="0.2">
      <c r="A43" s="43" t="s">
        <v>3374</v>
      </c>
      <c r="B43" s="377" t="s">
        <v>3375</v>
      </c>
      <c r="C43" s="378"/>
      <c r="D43" s="4"/>
      <c r="E43" s="4"/>
      <c r="F43" s="4"/>
      <c r="G43" s="4"/>
      <c r="H43" s="4"/>
      <c r="I43" s="4"/>
      <c r="J43" s="4"/>
      <c r="K43" s="4"/>
      <c r="L43" s="4"/>
      <c r="M43" s="4"/>
      <c r="N43" s="4"/>
      <c r="O43" s="4"/>
      <c r="P43" s="4"/>
      <c r="Q43" s="4"/>
    </row>
    <row r="44" spans="1:17" ht="48" hidden="1" customHeight="1" x14ac:dyDescent="0.2">
      <c r="A44" s="43" t="s">
        <v>3376</v>
      </c>
      <c r="B44" s="377" t="s">
        <v>3377</v>
      </c>
      <c r="C44" s="378"/>
      <c r="D44" s="4"/>
      <c r="E44" s="4"/>
      <c r="F44" s="4"/>
      <c r="G44" s="4"/>
      <c r="H44" s="4"/>
      <c r="I44" s="4"/>
      <c r="J44" s="4"/>
      <c r="K44" s="4"/>
      <c r="L44" s="4"/>
      <c r="M44" s="4"/>
      <c r="N44" s="4"/>
      <c r="O44" s="4"/>
      <c r="P44" s="4"/>
      <c r="Q44" s="4"/>
    </row>
    <row r="45" spans="1:17" ht="57" hidden="1" customHeight="1" x14ac:dyDescent="0.2">
      <c r="A45" s="43" t="s">
        <v>3378</v>
      </c>
      <c r="B45" s="377" t="s">
        <v>3379</v>
      </c>
      <c r="C45" s="378"/>
      <c r="D45" s="4"/>
      <c r="E45" s="4"/>
      <c r="F45" s="4"/>
      <c r="G45" s="4"/>
      <c r="H45" s="4"/>
      <c r="I45" s="4"/>
      <c r="J45" s="4"/>
      <c r="K45" s="4"/>
      <c r="L45" s="4"/>
      <c r="M45" s="4"/>
      <c r="N45" s="4"/>
      <c r="O45" s="4"/>
      <c r="P45" s="4"/>
      <c r="Q45" s="4"/>
    </row>
    <row r="46" spans="1:17" ht="73.5" hidden="1" customHeight="1" x14ac:dyDescent="0.2">
      <c r="A46" s="43" t="s">
        <v>3380</v>
      </c>
      <c r="B46" s="387" t="s">
        <v>3381</v>
      </c>
      <c r="C46" s="378"/>
      <c r="D46" s="41"/>
      <c r="E46" s="4"/>
      <c r="F46" s="4"/>
      <c r="G46" s="4"/>
      <c r="H46" s="4"/>
      <c r="I46" s="4"/>
      <c r="J46" s="4"/>
      <c r="K46" s="4"/>
      <c r="L46" s="4"/>
      <c r="M46" s="4"/>
      <c r="N46" s="4"/>
      <c r="O46" s="4"/>
      <c r="P46" s="4"/>
      <c r="Q46" s="4"/>
    </row>
    <row r="47" spans="1:17" ht="66" hidden="1" customHeight="1" x14ac:dyDescent="0.2">
      <c r="A47" s="48" t="s">
        <v>3382</v>
      </c>
      <c r="B47" s="388" t="s">
        <v>3383</v>
      </c>
      <c r="C47" s="388"/>
      <c r="D47" s="4"/>
      <c r="E47" s="4"/>
      <c r="F47" s="4"/>
      <c r="G47" s="4"/>
      <c r="H47" s="4"/>
      <c r="I47" s="4"/>
      <c r="J47" s="4"/>
      <c r="K47" s="4"/>
      <c r="L47" s="4"/>
      <c r="M47" s="4"/>
      <c r="N47" s="4"/>
      <c r="O47" s="4"/>
      <c r="P47" s="4"/>
      <c r="Q47" s="4"/>
    </row>
    <row r="48" spans="1:17" ht="123.75" customHeight="1" x14ac:dyDescent="0.2">
      <c r="A48" s="271" t="s">
        <v>3384</v>
      </c>
      <c r="B48" s="386" t="s">
        <v>3385</v>
      </c>
      <c r="C48" s="385"/>
      <c r="D48" s="4"/>
      <c r="E48" s="4"/>
      <c r="F48" s="4"/>
      <c r="G48" s="4"/>
      <c r="H48" s="4"/>
      <c r="I48" s="4"/>
      <c r="J48" s="4"/>
      <c r="K48" s="4"/>
      <c r="L48" s="4"/>
      <c r="M48" s="4"/>
      <c r="N48" s="4"/>
      <c r="O48" s="4"/>
      <c r="P48" s="4"/>
      <c r="Q48" s="4"/>
    </row>
    <row r="49" spans="1:17" ht="34.5" customHeight="1" x14ac:dyDescent="0.2">
      <c r="A49" s="271" t="s">
        <v>3386</v>
      </c>
      <c r="B49" s="384" t="s">
        <v>3387</v>
      </c>
      <c r="C49" s="385"/>
      <c r="D49" s="4"/>
      <c r="E49" s="4"/>
      <c r="F49" s="4"/>
      <c r="G49" s="4"/>
      <c r="H49" s="4"/>
      <c r="I49" s="4"/>
      <c r="J49" s="4"/>
      <c r="K49" s="4"/>
      <c r="L49" s="4"/>
      <c r="M49" s="4"/>
      <c r="N49" s="4"/>
      <c r="O49" s="4"/>
      <c r="P49" s="4"/>
      <c r="Q49" s="4"/>
    </row>
    <row r="50" spans="1:17" ht="34.5" customHeight="1" x14ac:dyDescent="0.2">
      <c r="A50" s="271" t="s">
        <v>3388</v>
      </c>
      <c r="B50" s="384" t="s">
        <v>3389</v>
      </c>
      <c r="C50" s="385"/>
      <c r="D50" s="4"/>
      <c r="E50" s="4"/>
      <c r="F50" s="4"/>
      <c r="G50" s="4"/>
      <c r="H50" s="4"/>
      <c r="I50" s="4"/>
      <c r="J50" s="4"/>
      <c r="K50" s="4"/>
      <c r="L50" s="4"/>
      <c r="M50" s="4"/>
      <c r="N50" s="4"/>
      <c r="O50" s="4"/>
      <c r="P50" s="4"/>
      <c r="Q50" s="4"/>
    </row>
    <row r="51" spans="1:17" ht="31.5" customHeight="1" x14ac:dyDescent="0.2">
      <c r="A51" s="313" t="s">
        <v>3390</v>
      </c>
      <c r="B51" s="383" t="s">
        <v>3391</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Stolno-skola3</cp:lastModifiedBy>
  <cp:lastPrinted>2023-01-30T08:42:47Z</cp:lastPrinted>
  <dcterms:created xsi:type="dcterms:W3CDTF">2022-04-01T05:14:30Z</dcterms:created>
  <dcterms:modified xsi:type="dcterms:W3CDTF">2023-01-30T08:43:36Z</dcterms:modified>
</cp:coreProperties>
</file>